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Q:\Anneli Sadam\Planeerimisvormid\"/>
    </mc:Choice>
  </mc:AlternateContent>
  <xr:revisionPtr revIDLastSave="0" documentId="13_ncr:1_{5CAE1560-68DE-4D1B-81B7-DC7CB08E188B}" xr6:coauthVersionLast="47" xr6:coauthVersionMax="47" xr10:uidLastSave="{00000000-0000-0000-0000-000000000000}"/>
  <bookViews>
    <workbookView xWindow="-108" yWindow="-108" windowWidth="23256" windowHeight="12576" tabRatio="849" xr2:uid="{00000000-000D-0000-FFFF-FFFF00000000}"/>
  </bookViews>
  <sheets>
    <sheet name="8c - näidis" sheetId="65" r:id="rId1"/>
    <sheet name="Planeerimine 8d" sheetId="62" r:id="rId2"/>
  </sheets>
  <externalReferences>
    <externalReference r:id="rId3"/>
  </externalReferences>
  <definedNames>
    <definedName name="job_levels" localSheetId="1">OFFSET(job_levels_range,0,0,COUNTA(job_levels_range),1)</definedName>
    <definedName name="job_levels">OFFSET(job_levels_range,0,0,COUNTA(job_levels_range),1)</definedName>
    <definedName name="job_names" localSheetId="1">OFFSET(job_names_range,0,0,COUNTA(job_names_range),1)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65" l="1"/>
  <c r="S22" i="65" s="1"/>
  <c r="P9" i="65"/>
  <c r="S9" i="65" s="1"/>
  <c r="S11" i="65"/>
  <c r="P23" i="65"/>
  <c r="P21" i="65"/>
  <c r="S21" i="65" s="1"/>
  <c r="P20" i="65"/>
  <c r="S20" i="65" s="1"/>
  <c r="P19" i="65"/>
  <c r="S19" i="65" s="1"/>
  <c r="P18" i="65"/>
  <c r="S18" i="65" s="1"/>
  <c r="P17" i="65"/>
  <c r="S17" i="65" s="1"/>
  <c r="P16" i="65"/>
  <c r="S16" i="65" s="1"/>
  <c r="P15" i="65"/>
  <c r="S15" i="65" s="1"/>
  <c r="P14" i="65"/>
  <c r="S14" i="65" s="1"/>
  <c r="P13" i="65"/>
  <c r="S13" i="65" s="1"/>
  <c r="P12" i="65"/>
  <c r="S12" i="65" s="1"/>
  <c r="P11" i="65"/>
  <c r="P10" i="65"/>
  <c r="S10" i="65" s="1"/>
  <c r="S24" i="65" l="1"/>
  <c r="U13" i="65" l="1"/>
  <c r="Q24" i="65" l="1"/>
  <c r="R24" i="65"/>
  <c r="D20" i="62" l="1"/>
  <c r="D21" i="62" s="1"/>
  <c r="P24" i="65" l="1"/>
  <c r="C9" i="62" l="1"/>
  <c r="U20" i="65" l="1"/>
  <c r="K20" i="65"/>
  <c r="U11" i="65"/>
  <c r="K11" i="65"/>
  <c r="U21" i="65" l="1"/>
  <c r="K21" i="65"/>
  <c r="U22" i="65" l="1"/>
  <c r="K13" i="65" l="1"/>
  <c r="U18" i="65"/>
  <c r="U17" i="65"/>
  <c r="U16" i="65"/>
  <c r="U15" i="65"/>
  <c r="U14" i="65"/>
  <c r="U12" i="65"/>
  <c r="U10" i="65"/>
  <c r="U9" i="65"/>
  <c r="K14" i="65"/>
  <c r="K15" i="65"/>
  <c r="K16" i="65"/>
  <c r="T24" i="65" l="1"/>
  <c r="N24" i="65"/>
  <c r="J24" i="65"/>
  <c r="I24" i="65"/>
  <c r="H24" i="65"/>
  <c r="U23" i="65"/>
  <c r="K23" i="65"/>
  <c r="K19" i="65"/>
  <c r="K18" i="65"/>
  <c r="K17" i="65"/>
  <c r="K12" i="65"/>
  <c r="K10" i="65"/>
  <c r="K9" i="65"/>
  <c r="C22" i="62"/>
  <c r="D22" i="62"/>
  <c r="U24" i="65" l="1"/>
  <c r="K24" i="65"/>
  <c r="B12" i="62"/>
  <c r="D31" i="62" l="1"/>
  <c r="D12" i="62" s="1"/>
  <c r="C12" i="62"/>
  <c r="C16" i="62"/>
  <c r="C15" i="62"/>
  <c r="D9" i="62"/>
  <c r="B9" i="62"/>
  <c r="B13" i="62" l="1"/>
  <c r="D13" i="62"/>
  <c r="C14" i="62"/>
  <c r="C17" i="62" s="1"/>
  <c r="B15" i="62" l="1"/>
  <c r="B16" i="62"/>
  <c r="D15" i="62"/>
  <c r="D16" i="62"/>
  <c r="B14" i="62" l="1"/>
  <c r="B17" i="62" s="1"/>
  <c r="D14" i="62"/>
  <c r="D17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Liilia Post</author>
    <author>Ly Väljaots</author>
  </authors>
  <commentList>
    <comment ref="F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Liilia Post:</t>
        </r>
        <r>
          <rPr>
            <sz val="9"/>
            <color indexed="81"/>
            <rFont val="Tahoma"/>
            <family val="2"/>
            <charset val="186"/>
          </rPr>
          <t xml:space="preserve">
SAP programmis 8-kohaline number, algab numbriga 5
</t>
        </r>
      </text>
    </comment>
    <comment ref="I23" authorId="1" shapeId="0" xr:uid="{00000000-0006-0000-0000-000002000000}">
      <text>
        <r>
          <rPr>
            <b/>
            <sz val="9"/>
            <color indexed="81"/>
            <rFont val="Segoe UI"/>
            <family val="2"/>
            <charset val="186"/>
          </rPr>
          <t>Ly Väljaots:</t>
        </r>
        <r>
          <rPr>
            <sz val="9"/>
            <color indexed="81"/>
            <rFont val="Segoe UI"/>
            <family val="2"/>
            <charset val="186"/>
          </rPr>
          <t xml:space="preserve">
Sisesta käsitsi</t>
        </r>
      </text>
    </comment>
    <comment ref="S23" authorId="1" shapeId="0" xr:uid="{00000000-0006-0000-0000-000003000000}">
      <text>
        <r>
          <rPr>
            <b/>
            <sz val="9"/>
            <color indexed="81"/>
            <rFont val="Segoe UI"/>
            <family val="2"/>
            <charset val="186"/>
          </rPr>
          <t>Ly Väljaots:</t>
        </r>
        <r>
          <rPr>
            <sz val="9"/>
            <color indexed="81"/>
            <rFont val="Segoe UI"/>
            <family val="2"/>
            <charset val="186"/>
          </rPr>
          <t xml:space="preserve">
Sisesta käsitsi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 Väljaots</author>
    <author>valjaots</author>
    <author>valler</author>
    <author>Erki Nelis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8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 </t>
        </r>
      </text>
    </comment>
    <comment ref="C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
</t>
        </r>
      </text>
    </comment>
    <comment ref="D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 vorm 8c veerg "N" kokku</t>
        </r>
      </text>
    </comment>
    <comment ref="C9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
</t>
        </r>
      </text>
    </comment>
    <comment ref="B10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0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0" authorId="1" shapeId="0" xr:uid="{00000000-0006-0000-0100-00000A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1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1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1" authorId="1" shapeId="0" xr:uid="{00000000-0006-0000-0100-00000D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3" authorId="2" shapeId="0" xr:uid="{00000000-0006-0000-0100-00000E000000}">
      <text>
        <r>
          <rPr>
            <b/>
            <sz val="9"/>
            <color indexed="81"/>
            <rFont val="Tahoma"/>
            <family val="2"/>
            <charset val="186"/>
          </rPr>
          <t>valler:</t>
        </r>
        <r>
          <rPr>
            <sz val="9"/>
            <color indexed="81"/>
            <rFont val="Tahoma"/>
            <family val="2"/>
            <charset val="186"/>
          </rPr>
          <t xml:space="preserve">
Näidatakse täpsustatud eelarve summa</t>
        </r>
      </text>
    </comment>
    <comment ref="B19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186"/>
          </rPr>
          <t>Ly Väljaots:</t>
        </r>
        <r>
          <rPr>
            <sz val="9"/>
            <color indexed="81"/>
            <rFont val="Segoe UI"/>
            <family val="2"/>
            <charset val="186"/>
          </rPr>
          <t xml:space="preserve">
Sisesta</t>
        </r>
      </text>
    </comment>
    <comment ref="C19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186"/>
          </rPr>
          <t>Ly Väljaots:</t>
        </r>
        <r>
          <rPr>
            <sz val="9"/>
            <color indexed="81"/>
            <rFont val="Segoe UI"/>
            <family val="2"/>
            <charset val="186"/>
          </rPr>
          <t xml:space="preserve">
Sisesta</t>
        </r>
      </text>
    </comment>
    <comment ref="D19" authorId="0" shapeId="0" xr:uid="{00000000-0006-0000-0100-000011000000}">
      <text>
        <r>
          <rPr>
            <b/>
            <sz val="9"/>
            <color indexed="81"/>
            <rFont val="Segoe UI"/>
            <family val="2"/>
            <charset val="186"/>
          </rPr>
          <t>Ly Väljaots:</t>
        </r>
        <r>
          <rPr>
            <sz val="9"/>
            <color indexed="81"/>
            <rFont val="Segoe UI"/>
            <family val="2"/>
            <charset val="186"/>
          </rPr>
          <t xml:space="preserve">
Sisesta</t>
        </r>
      </text>
    </comment>
    <comment ref="B22" authorId="1" shapeId="0" xr:uid="{00000000-0006-0000-0100-000012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23" authorId="3" shapeId="0" xr:uid="{00000000-0006-0000-0100-000013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3" authorId="1" shapeId="0" xr:uid="{00000000-0006-0000-0100-000014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24" authorId="3" shapeId="0" xr:uid="{00000000-0006-0000-0100-000015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4" authorId="3" shapeId="0" xr:uid="{00000000-0006-0000-0100-000016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25" authorId="3" shapeId="0" xr:uid="{00000000-0006-0000-0100-000017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5" authorId="1" shapeId="0" xr:uid="{00000000-0006-0000-0100-000018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26" authorId="3" shapeId="0" xr:uid="{00000000-0006-0000-0100-000019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6" authorId="1" shapeId="0" xr:uid="{00000000-0006-0000-0100-00001A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8" authorId="1" shapeId="0" xr:uid="{00000000-0006-0000-0100-00001B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  <comment ref="D29" authorId="3" shapeId="0" xr:uid="{00000000-0006-0000-0100-00001C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30" authorId="1" shapeId="0" xr:uid="{00000000-0006-0000-0100-00001D000000}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  <comment ref="B31" authorId="3" shapeId="0" xr:uid="{00000000-0006-0000-0100-00001E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31" authorId="3" shapeId="0" xr:uid="{00000000-0006-0000-0100-00001F000000}">
      <text>
        <r>
          <rPr>
            <b/>
            <sz val="9"/>
            <color indexed="81"/>
            <rFont val="Tahoma"/>
            <family val="2"/>
            <charset val="186"/>
          </rPr>
          <t>Erki Nelis: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<sst xmlns="http://schemas.openxmlformats.org/spreadsheetml/2006/main" count="295" uniqueCount="209">
  <si>
    <t>Koostas:</t>
  </si>
  <si>
    <t>Nimi</t>
  </si>
  <si>
    <t>Ametikoht</t>
  </si>
  <si>
    <t>Kuupäev</t>
  </si>
  <si>
    <t xml:space="preserve">TÖÖTASUGA KAASNEVAD MAKSUD </t>
  </si>
  <si>
    <t>TÖÖTASU JA MAKSUD TÖÖTASULT KOKKU</t>
  </si>
  <si>
    <t>Telefon</t>
  </si>
  <si>
    <t>Vormi täitmise juhised:</t>
  </si>
  <si>
    <t>LISAKS:</t>
  </si>
  <si>
    <t>Töötervishoiu kulud kokku, sh:</t>
  </si>
  <si>
    <t>* töötervishoiu kulud kokku;</t>
  </si>
  <si>
    <t>Kui need andmed on sisestatud, arvutab valem välja:</t>
  </si>
  <si>
    <t>Lisainfoks:</t>
  </si>
  <si>
    <t>……………………………………………..</t>
  </si>
  <si>
    <t>Lisatasud</t>
  </si>
  <si>
    <t>(Asutuse nimi)</t>
  </si>
  <si>
    <t>Asutus kokku</t>
  </si>
  <si>
    <t>Kulude jaotus toodete ja eelarvepositsioonide lõikes</t>
  </si>
  <si>
    <t xml:space="preserve">1. </t>
  </si>
  <si>
    <t>2.</t>
  </si>
  <si>
    <t>…</t>
  </si>
  <si>
    <t>KOKKU</t>
  </si>
  <si>
    <t>Muudatuse põhjendus</t>
  </si>
  <si>
    <t>Töötasud võlaõiguslike lepingute alusel:</t>
  </si>
  <si>
    <t>* töötasud võlaõiguslike lepingute alusel;</t>
  </si>
  <si>
    <t>Planeeritud põhipalk</t>
  </si>
  <si>
    <t>Määratud põhipalk</t>
  </si>
  <si>
    <t>Töötasud võlaõiguslike lepingute alusel kokku</t>
  </si>
  <si>
    <t>Vaktsineerimine 15 € töötaja kohta</t>
  </si>
  <si>
    <t>Määratav põhipalk</t>
  </si>
  <si>
    <t>Massaaž jms</t>
  </si>
  <si>
    <t>Reserv</t>
  </si>
  <si>
    <t>Koha tähtaeg</t>
  </si>
  <si>
    <t>Tööpere</t>
  </si>
  <si>
    <t>Tööpere tase</t>
  </si>
  <si>
    <t>Tööpere tase +/-</t>
  </si>
  <si>
    <t>Suuremate tööde loetelu</t>
  </si>
  <si>
    <t>VÕS lepingutasud kokku</t>
  </si>
  <si>
    <t>* planeeritud põhipalk kuus;</t>
  </si>
  <si>
    <t>* planeeritud põhipalga aastas arvestab tabel (valem);</t>
  </si>
  <si>
    <t>* veerg B - eelarvega kinnitatud töötasu kokku, veerg C - täpsustatud eelarvele vastav töötasu kokku;</t>
  </si>
  <si>
    <t>* töötasu kokku ja maksud töötasult arvestab tabel (valem);</t>
  </si>
  <si>
    <t>* koolituskulu koos käibemaksuga;</t>
  </si>
  <si>
    <t>* planeeritud põhipalga aastas (so kuupalga 12 kuu korrutis, sh puhkusetasu);</t>
  </si>
  <si>
    <r>
      <t>Personalikoolitus kokku</t>
    </r>
    <r>
      <rPr>
        <sz val="10"/>
        <rFont val="Arial"/>
        <family val="2"/>
        <charset val="186"/>
      </rPr>
      <t xml:space="preserve"> (koos käibemaksuga), sh. koolitusteenuse ostmine, toitlustamine koolitusel, koolituslähetused.</t>
    </r>
  </si>
  <si>
    <r>
      <t xml:space="preserve">Töötervishoiu kulud kokku </t>
    </r>
    <r>
      <rPr>
        <sz val="10"/>
        <rFont val="Arial"/>
        <family val="2"/>
        <charset val="186"/>
      </rPr>
      <t>- sisesta arstliku läbivaatuse kulud, vaktsineerimine, prillide hüvitamine jne., kokku võtab valem.</t>
    </r>
  </si>
  <si>
    <r>
      <t>Tasud võlaõiguslike lepingute alusel</t>
    </r>
    <r>
      <rPr>
        <sz val="10"/>
        <rFont val="Arial"/>
        <family val="2"/>
        <charset val="186"/>
      </rPr>
      <t xml:space="preserve"> - sisesta olulisemate/suuremate tööde loetelu ja summa. Valem võtab kõik tööd kokku, summa kandub kokkuvõttesse.</t>
    </r>
  </si>
  <si>
    <t>NÄIDE:</t>
  </si>
  <si>
    <t>AT - Üldjuhtimine</t>
  </si>
  <si>
    <t>palga muudatus</t>
  </si>
  <si>
    <t>vaba koht</t>
  </si>
  <si>
    <t>TÖÖTASU:</t>
  </si>
  <si>
    <t>VORM 8 d</t>
  </si>
  <si>
    <r>
      <t>Kui andmed on sisestatud, on töötasu kokku olemas.</t>
    </r>
    <r>
      <rPr>
        <sz val="10"/>
        <rFont val="Arial"/>
        <family val="2"/>
        <charset val="186"/>
      </rPr>
      <t xml:space="preserve"> Arvutatud on ka sotsiaalmaks (33%) ja töötuskindlustusmakse (0,8%).</t>
    </r>
  </si>
  <si>
    <t>Planeeritud põhipalk aastas (sh puhkusetasu)</t>
  </si>
  <si>
    <t>direktor</t>
  </si>
  <si>
    <t>personalijuht</t>
  </si>
  <si>
    <t>Administratsioon</t>
  </si>
  <si>
    <t>finantsist</t>
  </si>
  <si>
    <t>trupijuht</t>
  </si>
  <si>
    <t>Kunstilis- loominguline osakond</t>
  </si>
  <si>
    <t>peanäitejuht</t>
  </si>
  <si>
    <t>peakunstnik</t>
  </si>
  <si>
    <t>lavastaja</t>
  </si>
  <si>
    <t>dramaturg</t>
  </si>
  <si>
    <t>kirjandustoimetaja</t>
  </si>
  <si>
    <t>muusikaala juhataja</t>
  </si>
  <si>
    <t>kunstnik</t>
  </si>
  <si>
    <t>Peeter Paan</t>
  </si>
  <si>
    <t>Riho Sai</t>
  </si>
  <si>
    <t>Neeme Mägi</t>
  </si>
  <si>
    <t>tähtaja lõppemine</t>
  </si>
  <si>
    <t>büroojuht</t>
  </si>
  <si>
    <t>pealavastaja</t>
  </si>
  <si>
    <t>AT - Kunstilised tööd</t>
  </si>
  <si>
    <t xml:space="preserve"> +</t>
  </si>
  <si>
    <t>koha nimetuse,  palga ja tööpere taseme muudatus</t>
  </si>
  <si>
    <t>AT - Etenduskunst</t>
  </si>
  <si>
    <t>3B</t>
  </si>
  <si>
    <t>AT - Finantsanalüüs, -planeerimine ja -juhtimine</t>
  </si>
  <si>
    <t>AT - Personalijuhtimine</t>
  </si>
  <si>
    <t>AT - Asjaajamine ja dokumendihaldus</t>
  </si>
  <si>
    <t>koristaja</t>
  </si>
  <si>
    <t>uus koht</t>
  </si>
  <si>
    <t>Töötaja nimi (informatiivne, ajas muutuv)</t>
  </si>
  <si>
    <t>Mari Kask</t>
  </si>
  <si>
    <t>Mari Suvi</t>
  </si>
  <si>
    <t>Kalle Aru</t>
  </si>
  <si>
    <t>Pille Mänd</t>
  </si>
  <si>
    <t>Toomas Kukk</t>
  </si>
  <si>
    <t>Markus Saar</t>
  </si>
  <si>
    <t>Jaotamata reserv</t>
  </si>
  <si>
    <t>Töökohtade arv</t>
  </si>
  <si>
    <t>* töökohtade arv;</t>
  </si>
  <si>
    <t>* Asutused, kus töötasu on arvestatud toodete kaupa, täidetakse vorm 8d ka eraldi toodete kaupa. Tabeli päisesse märgitakse ka fondi kood.</t>
  </si>
  <si>
    <r>
      <t xml:space="preserve">* Kui on välisprojektidest tasustatavaid töökohti, tuleb nende osas täita </t>
    </r>
    <r>
      <rPr>
        <b/>
        <sz val="10"/>
        <rFont val="Arial"/>
        <family val="2"/>
        <charset val="186"/>
      </rPr>
      <t xml:space="preserve">eraldi </t>
    </r>
    <r>
      <rPr>
        <sz val="10"/>
        <rFont val="Arial"/>
        <family val="2"/>
        <charset val="186"/>
      </rPr>
      <t>vorm 8d.</t>
    </r>
  </si>
  <si>
    <t>AT - Varade haldamine ja sisseost</t>
  </si>
  <si>
    <t>2A</t>
  </si>
  <si>
    <t>Ametikoha ID</t>
  </si>
  <si>
    <t>Mare Laasik</t>
  </si>
  <si>
    <t>Lea Rõõm</t>
  </si>
  <si>
    <t>VORM 8 c näidis</t>
  </si>
  <si>
    <t>Planeeritud põhipalk kuus (s.h jaotamata reserv)</t>
  </si>
  <si>
    <t>Sotsiaalmaks (33%)</t>
  </si>
  <si>
    <t>Töötuskindlustusmakse (0,8%)</t>
  </si>
  <si>
    <t>TÖÖTASU KOKKU</t>
  </si>
  <si>
    <t>Töötajate premeerimiseks 2 kuni 5% aasta põhipalkade summast</t>
  </si>
  <si>
    <t>Veerg 1</t>
  </si>
  <si>
    <t>Veerg 3</t>
  </si>
  <si>
    <t>Veerg 2</t>
  </si>
  <si>
    <t>Veerg 4</t>
  </si>
  <si>
    <t>Veerg 10</t>
  </si>
  <si>
    <t>Veerg 11</t>
  </si>
  <si>
    <t>Veerg 12</t>
  </si>
  <si>
    <t>Veerg 13</t>
  </si>
  <si>
    <t>Veerg 14</t>
  </si>
  <si>
    <t>Veerg 15</t>
  </si>
  <si>
    <t>Veerg 16</t>
  </si>
  <si>
    <t>Veerg 17</t>
  </si>
  <si>
    <t>Veerg 18</t>
  </si>
  <si>
    <t>Veerg 19</t>
  </si>
  <si>
    <t>Veerg 20</t>
  </si>
  <si>
    <t>Veerg 21</t>
  </si>
  <si>
    <t>Veerg 22</t>
  </si>
  <si>
    <t>Veerg 5</t>
  </si>
  <si>
    <t>Veerg 6</t>
  </si>
  <si>
    <t>Veerg 7</t>
  </si>
  <si>
    <t>Veerg 8</t>
  </si>
  <si>
    <t>Veerg 9</t>
  </si>
  <si>
    <t>- ametikoha ID (SAP programmis 8-kohaline number, algab numbriga 5)</t>
  </si>
  <si>
    <t>- planeeritud ja määratud põhipalga vahe (reserv)</t>
  </si>
  <si>
    <t>- planeeritava ja määratava põhipalga vahe (reserv)</t>
  </si>
  <si>
    <t>- tööpere</t>
  </si>
  <si>
    <t>- tööpere tase</t>
  </si>
  <si>
    <t>- tööpere tase +/ -</t>
  </si>
  <si>
    <t>- töökoha planeeritud koormus (kinnitatud koosseis)</t>
  </si>
  <si>
    <t>- töökohale planeeritud põhipalk (endine kinnitatud palgamäär)</t>
  </si>
  <si>
    <t>- töötajale määratud põhipalk (endine täidetud palgamäär). Vaba koha määratud põhipalk võrdub planeeritud põhipalk.</t>
  </si>
  <si>
    <t>- tähtajalise töökoha puhul kuupäev või sündmus, millal või millega seoses töökoha ülesanded lõpevad</t>
  </si>
  <si>
    <t>- töökoha planeeritud koormus (endine koosseis)</t>
  </si>
  <si>
    <t>- töötajale määratav põhipalk. Vaba koha määratud põhipalk võrdub planeeritud põhipalk.</t>
  </si>
  <si>
    <t>- töötaja nimi (vajalik tööpere taseme täpsustamiseks sarnase nimetusega töökohtadel). Vaba koha puhul märkida "vaba koht". Töökohtade liitmisel nimesid ei näidata.</t>
  </si>
  <si>
    <t>- töötasu tunnis, kui töötaja töötab tunnitariifi alusel.</t>
  </si>
  <si>
    <r>
      <t xml:space="preserve">Arstliku läbivaatuse kulud - tervisekontroll </t>
    </r>
    <r>
      <rPr>
        <sz val="10"/>
        <color rgb="FFFF0000"/>
        <rFont val="Arial"/>
        <family val="2"/>
        <charset val="186"/>
      </rPr>
      <t>55</t>
    </r>
    <r>
      <rPr>
        <sz val="10"/>
        <rFont val="Arial"/>
        <family val="2"/>
        <charset val="186"/>
      </rPr>
      <t xml:space="preserve"> € töötaja kohta</t>
    </r>
  </si>
  <si>
    <t>koormuse, palga ja tööpere taseme muudatus</t>
  </si>
  <si>
    <r>
      <t xml:space="preserve">Prillide hüvitis 150 € iga </t>
    </r>
    <r>
      <rPr>
        <sz val="10"/>
        <color rgb="FFFF0000"/>
        <rFont val="Arial"/>
        <family val="2"/>
        <charset val="186"/>
      </rPr>
      <t>viienda</t>
    </r>
    <r>
      <rPr>
        <sz val="10"/>
        <rFont val="Arial"/>
        <family val="2"/>
        <charset val="186"/>
      </rPr>
      <t xml:space="preserve"> vähemalt pool oma tööaega kuvariga töötava töötaja kohta aastas</t>
    </r>
  </si>
  <si>
    <t>* premeerimiseks planeeritud aasta põhipalkade summast 2 kuni 5%;</t>
  </si>
  <si>
    <t>- kuupalga arvutus tunnipalgalistele, valem arvutab</t>
  </si>
  <si>
    <t>Põhipalgas sisalduv lisatasu eritööde eest</t>
  </si>
  <si>
    <t>- kui töölepingus on kokku lepitud, et põhitasu sisaldab ka eritööde lisatasu (näiteks öötöö eest), siis siia märgitakse ainult planeeritav lisatsu eritööde eest.</t>
  </si>
  <si>
    <t>- kui töölepingus on kokku lepitud, et põhitasu sisaldab ka eritööde lisatasu (näiteks öötöö eest), siis siia märgitakse planeeritav töötasu põhiosa ilma eritööde lisatasuta.</t>
  </si>
  <si>
    <t>* Kui asutus haldab koosseisuväliste ametikohtade eerlarvet, täidetakse nende kohta eraldi vorm 8d.</t>
  </si>
  <si>
    <t>Kontogrupp 5504 - koolituskulud</t>
  </si>
  <si>
    <t>Konto 601000000 - käibemaks</t>
  </si>
  <si>
    <t>*Välisprojektidest tasustatava teenistuskoha kohta täidetakse eraldi vorm 8c.</t>
  </si>
  <si>
    <t>*Kui asutus haldab koosseisuväliste teenistuskohtade eelarvet, täidetakse nende kohta eraldi vorm 8d.</t>
  </si>
  <si>
    <t>koormuse muutus</t>
  </si>
  <si>
    <r>
      <t xml:space="preserve">Koolituskulud </t>
    </r>
    <r>
      <rPr>
        <b/>
        <sz val="10"/>
        <color rgb="FFFF0000"/>
        <rFont val="Arial"/>
        <family val="2"/>
        <charset val="186"/>
      </rPr>
      <t>kuni 15%</t>
    </r>
    <r>
      <rPr>
        <b/>
        <sz val="10"/>
        <rFont val="Arial"/>
        <family val="2"/>
      </rPr>
      <t xml:space="preserve"> kuu põhipalgast kokku</t>
    </r>
    <r>
      <rPr>
        <sz val="10"/>
        <rFont val="Arial"/>
        <family val="2"/>
      </rPr>
      <t xml:space="preserve"> (koos km-ga)</t>
    </r>
  </si>
  <si>
    <t>Asutuse kood</t>
  </si>
  <si>
    <t>Asutus</t>
  </si>
  <si>
    <t>Teenistus</t>
  </si>
  <si>
    <t>Osakond</t>
  </si>
  <si>
    <t>Teater</t>
  </si>
  <si>
    <t>Töökoha nimetus</t>
  </si>
  <si>
    <t>-</t>
  </si>
  <si>
    <t>Töökoha koormus</t>
  </si>
  <si>
    <t>Sektor/ büroo/ talitus</t>
  </si>
  <si>
    <t>- asutuse kood</t>
  </si>
  <si>
    <t>- asutuse nimetus</t>
  </si>
  <si>
    <t>- teenistuse nimetus</t>
  </si>
  <si>
    <t>- osakonna nimetus</t>
  </si>
  <si>
    <t>- sektori, büroo, talituse nimetus</t>
  </si>
  <si>
    <t>- töökoha täpne nimetus</t>
  </si>
  <si>
    <t>Veerg 23</t>
  </si>
  <si>
    <t>Veerg 24</t>
  </si>
  <si>
    <t>Veerg 25</t>
  </si>
  <si>
    <t>Veerg 26</t>
  </si>
  <si>
    <t>Veerg 27</t>
  </si>
  <si>
    <t>- töökoha täpne nimetus. Kuna erinevad võivad olla tööohtade tähtajalisus, koormus, planeeritud ja määratud palk, näidatakse iga töökoht eraldi real.</t>
  </si>
  <si>
    <r>
      <t xml:space="preserve">- töökohale planeeritav põhipalk (endine planeeritav palgamäär). Juhul kui tegemist tunnitasuga, siis siia märkida veerus 16 arvutatud summa. </t>
    </r>
    <r>
      <rPr>
        <sz val="10"/>
        <color rgb="FFFF0000"/>
        <rFont val="Arial"/>
        <family val="2"/>
        <charset val="186"/>
      </rPr>
      <t>Kui töölepingu järgi sisaldab põhitasu ka lisatasu eritööde eest, siis siia kirjutatakse veergude 17 ja 18 summa.</t>
    </r>
  </si>
  <si>
    <t>- põhjendatakse planeeritavaid muudatusi. Näiteks: töökoha kustutamine, uus töökoht,  koha nimetuse muudatus, planeeritud või määratud palga muudatus jne.  Näidatakse finantseerimise allikas, kui see ei ole linnaeelarve - nt riigieelarveline koht. Kui muudatuse kuupäev ei ole 01.01.2022, tuleb näidata muudatuse kuupäev.</t>
  </si>
  <si>
    <t>koht kustutatakse koosseisust al. 01.12.2021, kaasneb töötaja koondamine</t>
  </si>
  <si>
    <t>uus koht alates 01.03.2022</t>
  </si>
  <si>
    <t>Planeeritav lepingujärgne töötasu tunnis (tunnipalga-listele)</t>
  </si>
  <si>
    <t>Kuupalga arvutus tunnipalga-listele vastavalt koormusele</t>
  </si>
  <si>
    <t>Planeeritav töötasu põhiosa koormuse 1,0 korral (ilma eritööde lisatasuta)</t>
  </si>
  <si>
    <t>Planeeritav põhipalk vastavalt  koormusele KOKKU (koos eritööde lisatasuga)</t>
  </si>
  <si>
    <t>Seisuga 01.01.22</t>
  </si>
  <si>
    <t>Seisuga 01.07.22</t>
  </si>
  <si>
    <t>Projekt al 01.01.2023</t>
  </si>
  <si>
    <t>Sisesta esmalt veergu B arvud 01.01.2022 seisuga ja veergu C arvud 01.07.2022 seisuga (hallid lahtrid):</t>
  </si>
  <si>
    <t>Jätka tabeli täitmist 2023. aasta eelarvega - veerg D.</t>
  </si>
  <si>
    <r>
      <t xml:space="preserve">Töökohtade arv </t>
    </r>
    <r>
      <rPr>
        <sz val="10"/>
        <rFont val="Arial"/>
        <family val="2"/>
        <charset val="186"/>
      </rPr>
      <t>(koosseisunimestiku vormi 8c põhjal, projekt alates 01.01.2023).</t>
    </r>
  </si>
  <si>
    <r>
      <t xml:space="preserve">Planeeritav põhipalk kuus </t>
    </r>
    <r>
      <rPr>
        <sz val="10"/>
        <color indexed="12"/>
        <rFont val="Arial"/>
        <family val="2"/>
        <charset val="186"/>
      </rPr>
      <t>(</t>
    </r>
    <r>
      <rPr>
        <sz val="10"/>
        <rFont val="Arial"/>
        <family val="2"/>
        <charset val="186"/>
      </rPr>
      <t>koosseisunimestiku vormi 8c põhjal, projekt alates 01.01.2023).</t>
    </r>
  </si>
  <si>
    <t>Veergudes 1-12 näidatakse koosseis 1. septembri 2022 seisuga:</t>
  </si>
  <si>
    <t>Veergudes 13-27 näidatakse 2023. aastaks planeeritav koosseis:</t>
  </si>
  <si>
    <t>tarvis uuendada!</t>
  </si>
  <si>
    <t>Hallatava asutuse koosseisunimestik 2023. aastal</t>
  </si>
  <si>
    <t>Koosseis 01.07.2022 seisuga</t>
  </si>
  <si>
    <t>Planeeritav koosseis alates 01.01.2023</t>
  </si>
  <si>
    <t>Hallatava asutuse töötasu, koolituskulu ja töötervishoiukulu planeerimine 2023. aasta eelarves</t>
  </si>
  <si>
    <t>Millisesse teenusesse teenistuskoht panustab?</t>
  </si>
  <si>
    <t>Kas teenistuskoht luuakse sisseostetava teenuse asemele? Jah/ Ei</t>
  </si>
  <si>
    <t>Kas teenistuskoha loomisega senise teenuse maht kasvab? Jah/ Ei</t>
  </si>
  <si>
    <t>Kas teenistuskoha loomisega senise teenuse kvaliteet kasvab? Jah/ Ei</t>
  </si>
  <si>
    <t>Kas on tegemist uue teenuse loomisega seotud teenistuskohaga? Jah/ Ei</t>
  </si>
  <si>
    <r>
      <t xml:space="preserve">Tuua välja </t>
    </r>
    <r>
      <rPr>
        <b/>
        <sz val="8"/>
        <color rgb="FFC00000"/>
        <rFont val="Arial"/>
        <family val="2"/>
        <charset val="186"/>
      </rPr>
      <t>arvnäitajates</t>
    </r>
    <r>
      <rPr>
        <b/>
        <sz val="8"/>
        <color theme="1"/>
        <rFont val="Arial"/>
        <family val="2"/>
        <charset val="186"/>
      </rPr>
      <t xml:space="preserve">, mis põhjustab teenistuskoha loomise vajaduse.
Nt: teenuse mahu kasv; klientide arvu kasv; klientide ootus; klientide suur ajakulu; töötajate töökoormuse kasv, teenistuskoha kulu aastas on väiksem kui sisseeostetava teenuse kulu; vms. </t>
    </r>
    <r>
      <rPr>
        <b/>
        <sz val="8"/>
        <color rgb="FFC00000"/>
        <rFont val="Arial"/>
        <family val="2"/>
        <charset val="186"/>
      </rPr>
      <t>Palun kasutage töömahu kasvu selgituses mõõdikuid  (tk, h, m, m², km jne).</t>
    </r>
  </si>
  <si>
    <t>Kas on otsitud teenistuskoha loomiseks sisemisi ressursse? Jah/ Ei
Kui jah, mida on tehtud (nt põhiprotsesse optimeeritud/digitaliseeritud, bürokraatiat/dubleerimist vähendatud, tegevusi tsentraliseeritud, töötajate kompetentsi parandatud jms.</t>
  </si>
  <si>
    <t>Uute taotluste puhul palun vastata küsimustele: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</si>
</sst>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_(* #,##0.00_);_(* \(#,##0.00\);_(* &quot;-&quot;??_);_(@_)"/>
    <numFmt numFmtId="166" formatCode="_(* #,##0_);_(* \(#,##0\);_(* &quot;-&quot;??_);_(@_)"/>
    <numFmt numFmtId="167" formatCode="dd\.mm\.yy;@"/>
    <numFmt numFmtId="168" formatCode="#,##0.00&quot; kr&quot;;[Red]&quot;-&quot;#,##0.00&quot; kr&quot;"/>
  </numFmts>
  <fonts count="5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name val="MS Sans Serif"/>
      <family val="2"/>
      <charset val="186"/>
    </font>
    <font>
      <b/>
      <sz val="10"/>
      <name val="MS Sans Serif"/>
      <family val="2"/>
      <charset val="186"/>
    </font>
    <font>
      <i/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u/>
      <sz val="10"/>
      <name val="Arial"/>
      <family val="2"/>
      <charset val="186"/>
    </font>
    <font>
      <i/>
      <u/>
      <sz val="10"/>
      <name val="Arial"/>
      <family val="2"/>
      <charset val="186"/>
    </font>
    <font>
      <b/>
      <u/>
      <sz val="10"/>
      <color indexed="12"/>
      <name val="Arial"/>
      <family val="2"/>
      <charset val="186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i/>
      <u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theme="8" tint="-0.499984740745262"/>
      <name val="Arial"/>
      <family val="2"/>
      <charset val="186"/>
    </font>
    <font>
      <i/>
      <u/>
      <sz val="8"/>
      <color theme="8" tint="-0.499984740745262"/>
      <name val="Arial"/>
      <family val="2"/>
      <charset val="186"/>
    </font>
    <font>
      <sz val="8"/>
      <color theme="8" tint="-0.499984740745262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8"/>
      <color rgb="FF0000FF"/>
      <name val="Arial"/>
      <family val="2"/>
      <charset val="186"/>
    </font>
    <font>
      <sz val="8"/>
      <color rgb="FF0000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i/>
      <sz val="8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8"/>
      <color rgb="FFC00000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color rgb="FFC00000"/>
      <name val="Arial"/>
      <family val="2"/>
      <charset val="186"/>
    </font>
    <font>
      <b/>
      <sz val="10"/>
      <color rgb="FFC0000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5" fillId="0" borderId="0"/>
    <xf numFmtId="0" fontId="24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31" fillId="8" borderId="0" applyNumberFormat="0" applyBorder="0" applyAlignment="0" applyProtection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4" fontId="41" fillId="0" borderId="11" applyAlignment="0"/>
    <xf numFmtId="4" fontId="40" fillId="0" borderId="10" applyAlignment="0" applyProtection="0"/>
    <xf numFmtId="4" fontId="40" fillId="5" borderId="11" applyAlignment="0" applyProtection="0"/>
    <xf numFmtId="4" fontId="41" fillId="0" borderId="11" applyAlignment="0"/>
    <xf numFmtId="4" fontId="40" fillId="0" borderId="10" applyAlignment="0" applyProtection="0"/>
  </cellStyleXfs>
  <cellXfs count="233">
    <xf numFmtId="0" fontId="0" fillId="0" borderId="0" xfId="0"/>
    <xf numFmtId="0" fontId="17" fillId="0" borderId="0" xfId="0" applyFont="1" applyFill="1" applyAlignment="1">
      <alignment horizontal="left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Fill="1" applyAlignment="1">
      <alignment horizontal="left"/>
    </xf>
    <xf numFmtId="166" fontId="2" fillId="0" borderId="0" xfId="2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6" fontId="2" fillId="0" borderId="0" xfId="2" applyNumberFormat="1" applyFont="1" applyAlignment="1" applyProtection="1">
      <alignment horizontal="center"/>
      <protection locked="0"/>
    </xf>
    <xf numFmtId="166" fontId="20" fillId="0" borderId="0" xfId="2" applyNumberFormat="1" applyFont="1" applyAlignment="1" applyProtection="1">
      <alignment horizontal="center"/>
      <protection locked="0"/>
    </xf>
    <xf numFmtId="166" fontId="7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Protection="1">
      <protection locked="0"/>
    </xf>
    <xf numFmtId="166" fontId="21" fillId="0" borderId="0" xfId="2" applyNumberFormat="1" applyFont="1" applyFill="1" applyAlignment="1" applyProtection="1">
      <alignment horizontal="center" wrapText="1"/>
      <protection locked="0"/>
    </xf>
    <xf numFmtId="166" fontId="21" fillId="0" borderId="0" xfId="2" applyNumberFormat="1" applyFont="1" applyFill="1" applyAlignment="1" applyProtection="1">
      <alignment horizontal="right" wrapText="1"/>
      <protection locked="0"/>
    </xf>
    <xf numFmtId="0" fontId="12" fillId="0" borderId="0" xfId="0" applyFont="1" applyBorder="1" applyProtection="1">
      <protection locked="0"/>
    </xf>
    <xf numFmtId="14" fontId="12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166" fontId="14" fillId="0" borderId="0" xfId="2" applyNumberFormat="1" applyFont="1" applyFill="1" applyAlignment="1" applyProtection="1">
      <alignment horizontal="center" wrapText="1"/>
      <protection locked="0"/>
    </xf>
    <xf numFmtId="166" fontId="14" fillId="0" borderId="0" xfId="2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Protection="1">
      <protection locked="0"/>
    </xf>
    <xf numFmtId="0" fontId="11" fillId="0" borderId="0" xfId="8" applyFont="1" applyFill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5" fontId="7" fillId="0" borderId="1" xfId="2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  <protection locked="0"/>
    </xf>
    <xf numFmtId="165" fontId="7" fillId="0" borderId="0" xfId="3" applyNumberFormat="1" applyFont="1" applyFill="1" applyBorder="1" applyAlignment="1" applyProtection="1">
      <alignment horizontal="center"/>
      <protection locked="0"/>
    </xf>
    <xf numFmtId="165" fontId="7" fillId="0" borderId="0" xfId="3" applyNumberFormat="1" applyFont="1" applyFill="1" applyBorder="1" applyAlignment="1" applyProtection="1">
      <alignment horizontal="right"/>
    </xf>
    <xf numFmtId="0" fontId="7" fillId="0" borderId="6" xfId="3" applyNumberFormat="1" applyFont="1" applyFill="1" applyBorder="1" applyAlignment="1" applyProtection="1">
      <alignment horizontal="center" vertical="top"/>
      <protection locked="0"/>
    </xf>
    <xf numFmtId="0" fontId="2" fillId="0" borderId="0" xfId="11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6" fontId="2" fillId="0" borderId="0" xfId="2" applyNumberFormat="1" applyFont="1" applyFill="1" applyAlignment="1" applyProtection="1">
      <alignment horizontal="center" wrapText="1"/>
      <protection locked="0"/>
    </xf>
    <xf numFmtId="166" fontId="2" fillId="0" borderId="0" xfId="2" applyNumberFormat="1" applyFont="1" applyFill="1" applyAlignment="1" applyProtection="1">
      <alignment horizontal="right" wrapText="1"/>
      <protection locked="0"/>
    </xf>
    <xf numFmtId="167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7" fillId="0" borderId="6" xfId="3" applyNumberFormat="1" applyFont="1" applyFill="1" applyBorder="1" applyAlignment="1" applyProtection="1">
      <alignment horizontal="center" vertical="center"/>
      <protection locked="0"/>
    </xf>
    <xf numFmtId="0" fontId="26" fillId="0" borderId="0" xfId="11" applyFont="1" applyAlignment="1"/>
    <xf numFmtId="0" fontId="25" fillId="0" borderId="0" xfId="8" applyFont="1" applyFill="1" applyAlignment="1">
      <alignment horizontal="left"/>
    </xf>
    <xf numFmtId="0" fontId="25" fillId="0" borderId="0" xfId="8" applyFont="1" applyFill="1" applyAlignment="1">
      <alignment horizontal="right"/>
    </xf>
    <xf numFmtId="0" fontId="27" fillId="0" borderId="0" xfId="8" applyFont="1" applyFill="1" applyAlignment="1" applyProtection="1">
      <alignment horizontal="left"/>
      <protection locked="0"/>
    </xf>
    <xf numFmtId="0" fontId="27" fillId="0" borderId="0" xfId="8" applyFont="1" applyFill="1" applyAlignment="1" applyProtection="1">
      <alignment horizontal="right"/>
      <protection locked="0"/>
    </xf>
    <xf numFmtId="0" fontId="27" fillId="0" borderId="0" xfId="8" applyFont="1" applyFill="1" applyBorder="1" applyAlignment="1" applyProtection="1">
      <alignment horizontal="left"/>
      <protection locked="0"/>
    </xf>
    <xf numFmtId="0" fontId="27" fillId="0" borderId="0" xfId="8" applyFont="1" applyFill="1" applyBorder="1" applyAlignment="1" applyProtection="1">
      <alignment horizontal="right"/>
      <protection locked="0"/>
    </xf>
    <xf numFmtId="0" fontId="26" fillId="0" borderId="1" xfId="8" applyFont="1" applyFill="1" applyBorder="1" applyAlignment="1">
      <alignment horizontal="center" vertical="center" wrapText="1"/>
    </xf>
    <xf numFmtId="1" fontId="26" fillId="0" borderId="1" xfId="8" applyNumberFormat="1" applyFont="1" applyFill="1" applyBorder="1" applyAlignment="1">
      <alignment horizontal="center" vertical="center" wrapText="1"/>
    </xf>
    <xf numFmtId="0" fontId="25" fillId="0" borderId="1" xfId="8" applyFont="1" applyFill="1" applyBorder="1" applyAlignment="1">
      <alignment vertical="top"/>
    </xf>
    <xf numFmtId="2" fontId="25" fillId="0" borderId="1" xfId="8" applyNumberFormat="1" applyFont="1" applyFill="1" applyBorder="1" applyAlignment="1">
      <alignment horizontal="right" vertical="top"/>
    </xf>
    <xf numFmtId="3" fontId="25" fillId="0" borderId="1" xfId="8" applyNumberFormat="1" applyFont="1" applyFill="1" applyBorder="1" applyAlignment="1">
      <alignment horizontal="right" vertical="top"/>
    </xf>
    <xf numFmtId="3" fontId="26" fillId="0" borderId="1" xfId="4" applyNumberFormat="1" applyFont="1" applyFill="1" applyBorder="1" applyAlignment="1">
      <alignment horizontal="left" vertical="top"/>
    </xf>
    <xf numFmtId="0" fontId="26" fillId="0" borderId="0" xfId="11" applyFont="1" applyFill="1" applyAlignment="1"/>
    <xf numFmtId="0" fontId="2" fillId="0" borderId="0" xfId="11" applyFont="1" applyProtection="1"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Alignment="1" applyProtection="1">
      <protection locked="0"/>
    </xf>
    <xf numFmtId="0" fontId="26" fillId="0" borderId="0" xfId="27" applyFont="1" applyAlignment="1">
      <alignment horizontal="right" vertical="top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1" fontId="26" fillId="0" borderId="0" xfId="0" applyNumberFormat="1" applyFont="1" applyAlignment="1"/>
    <xf numFmtId="0" fontId="25" fillId="0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 applyProtection="1"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Border="1" applyAlignment="1" applyProtection="1"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right" vertical="top"/>
    </xf>
    <xf numFmtId="0" fontId="25" fillId="0" borderId="1" xfId="0" applyFont="1" applyFill="1" applyBorder="1" applyAlignment="1"/>
    <xf numFmtId="3" fontId="25" fillId="0" borderId="1" xfId="0" applyNumberFormat="1" applyFont="1" applyFill="1" applyBorder="1" applyAlignment="1"/>
    <xf numFmtId="0" fontId="25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top"/>
    </xf>
    <xf numFmtId="0" fontId="25" fillId="0" borderId="0" xfId="0" applyFont="1" applyFill="1" applyBorder="1" applyAlignment="1"/>
    <xf numFmtId="3" fontId="25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right"/>
    </xf>
    <xf numFmtId="0" fontId="34" fillId="0" borderId="0" xfId="0" applyFont="1" applyBorder="1" applyAlignment="1"/>
    <xf numFmtId="0" fontId="3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Border="1" applyAlignment="1"/>
    <xf numFmtId="0" fontId="27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14" fontId="27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2" fillId="0" borderId="0" xfId="0" applyFont="1" applyAlignment="1"/>
    <xf numFmtId="0" fontId="17" fillId="0" borderId="0" xfId="0" applyFont="1" applyFill="1" applyAlignment="1"/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14" fillId="0" borderId="0" xfId="0" applyFont="1" applyFill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36" fillId="0" borderId="0" xfId="8" applyFont="1" applyFill="1" applyAlignment="1">
      <alignment horizontal="left"/>
    </xf>
    <xf numFmtId="0" fontId="36" fillId="0" borderId="0" xfId="0" applyFont="1" applyProtection="1">
      <protection locked="0"/>
    </xf>
    <xf numFmtId="10" fontId="26" fillId="0" borderId="0" xfId="37" applyNumberFormat="1" applyFont="1" applyBorder="1" applyAlignment="1">
      <alignment horizontal="left"/>
    </xf>
    <xf numFmtId="0" fontId="25" fillId="0" borderId="1" xfId="0" applyFont="1" applyFill="1" applyBorder="1" applyAlignment="1">
      <alignment vertical="top" wrapText="1"/>
    </xf>
    <xf numFmtId="0" fontId="26" fillId="0" borderId="0" xfId="27" applyFont="1" applyFill="1" applyAlignment="1">
      <alignment vertical="top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3" fontId="33" fillId="0" borderId="0" xfId="0" applyNumberFormat="1" applyFont="1" applyFill="1" applyBorder="1" applyAlignment="1"/>
    <xf numFmtId="0" fontId="2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5" fillId="0" borderId="4" xfId="8" applyFont="1" applyFill="1" applyBorder="1" applyAlignment="1">
      <alignment vertical="top" wrapText="1"/>
    </xf>
    <xf numFmtId="49" fontId="39" fillId="9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6" fillId="0" borderId="4" xfId="0" applyFont="1" applyFill="1" applyBorder="1" applyAlignment="1">
      <alignment horizontal="left" vertical="top" wrapText="1"/>
    </xf>
    <xf numFmtId="0" fontId="26" fillId="0" borderId="1" xfId="8" applyFont="1" applyFill="1" applyBorder="1" applyAlignment="1">
      <alignment horizontal="left" vertical="top" wrapText="1"/>
    </xf>
    <xf numFmtId="1" fontId="26" fillId="0" borderId="1" xfId="8" applyNumberFormat="1" applyFont="1" applyFill="1" applyBorder="1" applyAlignment="1">
      <alignment horizontal="left" vertical="top" wrapText="1"/>
    </xf>
    <xf numFmtId="1" fontId="26" fillId="7" borderId="1" xfId="8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3" fontId="26" fillId="0" borderId="1" xfId="12" applyNumberFormat="1" applyFont="1" applyBorder="1" applyAlignment="1">
      <alignment horizontal="left" vertical="top" wrapText="1"/>
    </xf>
    <xf numFmtId="165" fontId="2" fillId="7" borderId="1" xfId="2" applyNumberFormat="1" applyFont="1" applyFill="1" applyBorder="1" applyAlignment="1" applyProtection="1">
      <alignment horizontal="right"/>
      <protection locked="0"/>
    </xf>
    <xf numFmtId="165" fontId="2" fillId="7" borderId="1" xfId="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left" vertical="top"/>
    </xf>
    <xf numFmtId="4" fontId="40" fillId="5" borderId="11" xfId="40" applyFont="1" applyAlignment="1" applyProtection="1">
      <alignment horizontal="right"/>
    </xf>
    <xf numFmtId="4" fontId="40" fillId="5" borderId="11" xfId="40" applyFont="1" applyAlignment="1" applyProtection="1">
      <alignment horizontal="right"/>
      <protection locked="0"/>
    </xf>
    <xf numFmtId="4" fontId="40" fillId="5" borderId="11" xfId="40" applyAlignment="1" applyProtection="1">
      <alignment horizontal="right"/>
    </xf>
    <xf numFmtId="4" fontId="40" fillId="5" borderId="11" xfId="40" applyAlignment="1" applyProtection="1">
      <alignment horizontal="right" wrapText="1"/>
      <protection locked="0"/>
    </xf>
    <xf numFmtId="4" fontId="40" fillId="5" borderId="11" xfId="40" applyAlignment="1" applyProtection="1">
      <alignment horizontal="right"/>
      <protection locked="0"/>
    </xf>
    <xf numFmtId="4" fontId="40" fillId="0" borderId="10" xfId="39" applyAlignment="1" applyProtection="1">
      <alignment horizontal="right"/>
    </xf>
    <xf numFmtId="4" fontId="40" fillId="0" borderId="10" xfId="39" applyAlignment="1" applyProtection="1">
      <alignment horizontal="right" wrapText="1"/>
      <protection locked="0"/>
    </xf>
    <xf numFmtId="4" fontId="41" fillId="0" borderId="11" xfId="38" applyAlignment="1" applyProtection="1">
      <alignment horizontal="right"/>
    </xf>
    <xf numFmtId="4" fontId="41" fillId="0" borderId="11" xfId="38" applyAlignment="1" applyProtection="1">
      <alignment horizontal="right"/>
      <protection locked="0"/>
    </xf>
    <xf numFmtId="0" fontId="7" fillId="7" borderId="1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6" fillId="7" borderId="5" xfId="0" applyFont="1" applyFill="1" applyBorder="1" applyAlignment="1" applyProtection="1">
      <alignment wrapText="1"/>
      <protection locked="0"/>
    </xf>
    <xf numFmtId="0" fontId="6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14" fontId="2" fillId="7" borderId="1" xfId="0" applyNumberFormat="1" applyFont="1" applyFill="1" applyBorder="1" applyAlignment="1" applyProtection="1">
      <alignment wrapText="1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3" xfId="0" applyFont="1" applyFill="1" applyBorder="1" applyAlignment="1" applyProtection="1">
      <alignment wrapText="1"/>
      <protection locked="0"/>
    </xf>
    <xf numFmtId="0" fontId="2" fillId="0" borderId="0" xfId="0" quotePrefix="1" applyFont="1" applyAlignment="1"/>
    <xf numFmtId="0" fontId="30" fillId="0" borderId="0" xfId="0" quotePrefix="1" applyFont="1" applyFill="1" applyAlignment="1">
      <alignment vertical="top"/>
    </xf>
    <xf numFmtId="0" fontId="2" fillId="0" borderId="0" xfId="11" applyFont="1" applyAlignment="1">
      <alignment vertical="top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/>
    </xf>
    <xf numFmtId="0" fontId="7" fillId="6" borderId="0" xfId="0" applyFont="1" applyFill="1" applyAlignment="1"/>
    <xf numFmtId="0" fontId="7" fillId="5" borderId="0" xfId="0" applyFont="1" applyFill="1" applyAlignment="1"/>
    <xf numFmtId="0" fontId="26" fillId="5" borderId="0" xfId="11" applyFont="1" applyFill="1" applyAlignment="1"/>
    <xf numFmtId="0" fontId="30" fillId="0" borderId="2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0" fontId="39" fillId="0" borderId="1" xfId="1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wrapText="1"/>
    </xf>
    <xf numFmtId="0" fontId="26" fillId="6" borderId="0" xfId="11" applyFont="1" applyFill="1" applyAlignment="1"/>
    <xf numFmtId="0" fontId="0" fillId="0" borderId="0" xfId="0" quotePrefix="1"/>
    <xf numFmtId="0" fontId="0" fillId="0" borderId="0" xfId="0" applyAlignment="1">
      <alignment vertical="top"/>
    </xf>
    <xf numFmtId="0" fontId="38" fillId="0" borderId="1" xfId="8" applyFont="1" applyFill="1" applyBorder="1" applyAlignment="1">
      <alignment horizontal="left" vertical="center"/>
    </xf>
    <xf numFmtId="0" fontId="26" fillId="0" borderId="3" xfId="0" applyFont="1" applyBorder="1" applyAlignment="1">
      <alignment vertical="top"/>
    </xf>
    <xf numFmtId="49" fontId="26" fillId="9" borderId="3" xfId="0" applyNumberFormat="1" applyFont="1" applyFill="1" applyBorder="1" applyAlignment="1">
      <alignment horizontal="left" vertical="top" wrapText="1"/>
    </xf>
    <xf numFmtId="0" fontId="26" fillId="0" borderId="9" xfId="8" applyFont="1" applyFill="1" applyBorder="1" applyAlignment="1">
      <alignment vertical="top" wrapText="1"/>
    </xf>
    <xf numFmtId="2" fontId="26" fillId="0" borderId="3" xfId="8" applyNumberFormat="1" applyFont="1" applyFill="1" applyBorder="1" applyAlignment="1">
      <alignment horizontal="right" vertical="top" wrapText="1"/>
    </xf>
    <xf numFmtId="3" fontId="26" fillId="0" borderId="3" xfId="8" applyNumberFormat="1" applyFont="1" applyFill="1" applyBorder="1" applyAlignment="1">
      <alignment horizontal="right" vertical="top" wrapText="1"/>
    </xf>
    <xf numFmtId="0" fontId="26" fillId="0" borderId="3" xfId="0" applyFont="1" applyBorder="1" applyAlignment="1">
      <alignment horizontal="right" vertical="top"/>
    </xf>
    <xf numFmtId="0" fontId="26" fillId="0" borderId="3" xfId="8" applyFont="1" applyFill="1" applyBorder="1" applyAlignment="1">
      <alignment vertical="top" wrapText="1"/>
    </xf>
    <xf numFmtId="1" fontId="26" fillId="0" borderId="3" xfId="8" applyNumberFormat="1" applyFont="1" applyFill="1" applyBorder="1" applyAlignment="1">
      <alignment horizontal="right" vertical="top" wrapText="1"/>
    </xf>
    <xf numFmtId="0" fontId="26" fillId="0" borderId="3" xfId="0" applyFont="1" applyFill="1" applyBorder="1" applyAlignment="1">
      <alignment horizontal="right" vertical="top"/>
    </xf>
    <xf numFmtId="0" fontId="26" fillId="0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horizontal="right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49" fontId="26" fillId="9" borderId="1" xfId="0" applyNumberFormat="1" applyFont="1" applyFill="1" applyBorder="1" applyAlignment="1">
      <alignment horizontal="left" vertical="top" wrapText="1"/>
    </xf>
    <xf numFmtId="0" fontId="26" fillId="0" borderId="4" xfId="8" applyFont="1" applyFill="1" applyBorder="1" applyAlignment="1">
      <alignment vertical="top" wrapText="1"/>
    </xf>
    <xf numFmtId="2" fontId="26" fillId="0" borderId="1" xfId="8" applyNumberFormat="1" applyFont="1" applyFill="1" applyBorder="1" applyAlignment="1">
      <alignment horizontal="right" vertical="top" wrapText="1"/>
    </xf>
    <xf numFmtId="3" fontId="26" fillId="0" borderId="1" xfId="8" applyNumberFormat="1" applyFont="1" applyFill="1" applyBorder="1" applyAlignment="1">
      <alignment horizontal="right" vertical="top" wrapText="1"/>
    </xf>
    <xf numFmtId="0" fontId="26" fillId="0" borderId="1" xfId="0" applyFont="1" applyBorder="1" applyAlignment="1">
      <alignment horizontal="right" vertical="top"/>
    </xf>
    <xf numFmtId="0" fontId="26" fillId="0" borderId="1" xfId="8" applyFont="1" applyFill="1" applyBorder="1" applyAlignment="1">
      <alignment vertical="top" wrapText="1"/>
    </xf>
    <xf numFmtId="1" fontId="26" fillId="0" borderId="1" xfId="8" applyNumberFormat="1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vertical="top"/>
    </xf>
    <xf numFmtId="49" fontId="26" fillId="9" borderId="6" xfId="0" applyNumberFormat="1" applyFont="1" applyFill="1" applyBorder="1" applyAlignment="1">
      <alignment horizontal="left" vertical="top" wrapText="1"/>
    </xf>
    <xf numFmtId="0" fontId="26" fillId="0" borderId="6" xfId="8" applyFont="1" applyFill="1" applyBorder="1" applyAlignment="1">
      <alignment horizontal="left" vertical="top" wrapText="1"/>
    </xf>
    <xf numFmtId="2" fontId="26" fillId="0" borderId="6" xfId="8" applyNumberFormat="1" applyFont="1" applyFill="1" applyBorder="1" applyAlignment="1">
      <alignment horizontal="right" vertical="top" wrapText="1"/>
    </xf>
    <xf numFmtId="3" fontId="26" fillId="0" borderId="6" xfId="8" applyNumberFormat="1" applyFont="1" applyFill="1" applyBorder="1" applyAlignment="1">
      <alignment horizontal="righ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right" vertical="top" wrapText="1"/>
    </xf>
    <xf numFmtId="0" fontId="26" fillId="0" borderId="6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vertical="top" wrapText="1"/>
    </xf>
    <xf numFmtId="0" fontId="26" fillId="0" borderId="4" xfId="0" applyFont="1" applyFill="1" applyBorder="1" applyAlignment="1">
      <alignment horizontal="right" vertical="top"/>
    </xf>
    <xf numFmtId="14" fontId="26" fillId="0" borderId="1" xfId="0" applyNumberFormat="1" applyFont="1" applyFill="1" applyBorder="1" applyAlignment="1">
      <alignment horizontal="right" vertical="top"/>
    </xf>
    <xf numFmtId="14" fontId="26" fillId="0" borderId="6" xfId="0" applyNumberFormat="1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right" vertical="top"/>
    </xf>
    <xf numFmtId="1" fontId="26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6" fillId="10" borderId="1" xfId="8" applyFont="1" applyFill="1" applyBorder="1" applyAlignment="1">
      <alignment horizontal="left" vertical="top" wrapText="1"/>
    </xf>
    <xf numFmtId="1" fontId="26" fillId="10" borderId="1" xfId="8" applyNumberFormat="1" applyFont="1" applyFill="1" applyBorder="1" applyAlignment="1">
      <alignment horizontal="left" vertical="top" wrapText="1"/>
    </xf>
    <xf numFmtId="0" fontId="26" fillId="7" borderId="1" xfId="8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left" vertical="top" wrapText="1"/>
    </xf>
    <xf numFmtId="49" fontId="26" fillId="0" borderId="3" xfId="0" applyNumberFormat="1" applyFont="1" applyFill="1" applyBorder="1" applyAlignment="1">
      <alignment horizontal="left" vertical="top" wrapText="1"/>
    </xf>
    <xf numFmtId="0" fontId="45" fillId="0" borderId="0" xfId="8" applyFont="1" applyFill="1" applyBorder="1" applyAlignment="1" applyProtection="1">
      <alignment horizontal="right"/>
      <protection locked="0"/>
    </xf>
    <xf numFmtId="1" fontId="46" fillId="0" borderId="1" xfId="8" applyNumberFormat="1" applyFont="1" applyFill="1" applyBorder="1" applyAlignment="1">
      <alignment horizontal="left" vertical="top" wrapText="1"/>
    </xf>
    <xf numFmtId="0" fontId="47" fillId="0" borderId="0" xfId="8" applyFont="1" applyFill="1" applyBorder="1" applyAlignment="1" applyProtection="1">
      <alignment horizontal="left" vertical="center"/>
      <protection locked="0"/>
    </xf>
    <xf numFmtId="0" fontId="25" fillId="5" borderId="2" xfId="0" applyFont="1" applyFill="1" applyBorder="1" applyAlignment="1">
      <alignment horizontal="center" vertical="top" wrapText="1"/>
    </xf>
    <xf numFmtId="0" fontId="25" fillId="5" borderId="7" xfId="0" applyFont="1" applyFill="1" applyBorder="1" applyAlignment="1">
      <alignment horizontal="center" vertical="top" wrapText="1"/>
    </xf>
    <xf numFmtId="0" fontId="25" fillId="5" borderId="4" xfId="0" applyFont="1" applyFill="1" applyBorder="1" applyAlignment="1">
      <alignment horizontal="center" vertical="top" wrapText="1"/>
    </xf>
    <xf numFmtId="0" fontId="25" fillId="6" borderId="1" xfId="8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left"/>
      <protection locked="0"/>
    </xf>
    <xf numFmtId="0" fontId="6" fillId="7" borderId="0" xfId="0" applyFont="1" applyFill="1" applyBorder="1" applyAlignment="1" applyProtection="1">
      <alignment horizontal="left"/>
      <protection locked="0"/>
    </xf>
    <xf numFmtId="0" fontId="6" fillId="7" borderId="13" xfId="0" applyFont="1" applyFill="1" applyBorder="1" applyAlignment="1" applyProtection="1">
      <alignment horizontal="left"/>
      <protection locked="0"/>
    </xf>
    <xf numFmtId="0" fontId="7" fillId="7" borderId="12" xfId="0" applyFont="1" applyFill="1" applyBorder="1" applyAlignment="1" applyProtection="1">
      <alignment horizontal="left" wrapText="1"/>
      <protection locked="0"/>
    </xf>
    <xf numFmtId="0" fontId="7" fillId="7" borderId="0" xfId="0" applyFont="1" applyFill="1" applyBorder="1" applyAlignment="1" applyProtection="1">
      <alignment horizontal="left" wrapText="1"/>
      <protection locked="0"/>
    </xf>
    <xf numFmtId="0" fontId="7" fillId="7" borderId="13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48" fillId="11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top"/>
    </xf>
  </cellXfs>
  <cellStyles count="43">
    <cellStyle name="Arvutuskäik" xfId="42" xr:uid="{00000000-0005-0000-0000-000000000000}"/>
    <cellStyle name="Bad 2" xfId="13" xr:uid="{00000000-0005-0000-0000-000001000000}"/>
    <cellStyle name="Calculation" xfId="39" builtinId="22" customBuiltin="1"/>
    <cellStyle name="Comma 2" xfId="1" xr:uid="{00000000-0005-0000-0000-000003000000}"/>
    <cellStyle name="Comma 2 2" xfId="14" xr:uid="{00000000-0005-0000-0000-000004000000}"/>
    <cellStyle name="Comma 2 3" xfId="15" xr:uid="{00000000-0005-0000-0000-000005000000}"/>
    <cellStyle name="Comma 3" xfId="16" xr:uid="{00000000-0005-0000-0000-000006000000}"/>
    <cellStyle name="Comma_2012 personalikulude arvestamine AMETIASUTUS (vormid 8a-8b) 7 06 11" xfId="2" xr:uid="{00000000-0005-0000-0000-000007000000}"/>
    <cellStyle name="Comma_2012 personalikulude arvestamine HALLATAV asutus (vormid 8c-8d) 7 06 11" xfId="3" xr:uid="{00000000-0005-0000-0000-000008000000}"/>
    <cellStyle name="Comma_Sheet1" xfId="4" xr:uid="{00000000-0005-0000-0000-000009000000}"/>
    <cellStyle name="Currency 2" xfId="17" xr:uid="{00000000-0005-0000-0000-00000A000000}"/>
    <cellStyle name="Good 2" xfId="18" xr:uid="{00000000-0005-0000-0000-00000B000000}"/>
    <cellStyle name="Hea" xfId="5" xr:uid="{00000000-0005-0000-0000-00000C000000}"/>
    <cellStyle name="Hea 2" xfId="19" xr:uid="{00000000-0005-0000-0000-00000D000000}"/>
    <cellStyle name="Hoiatustekst" xfId="20" xr:uid="{00000000-0005-0000-0000-00000E000000}"/>
    <cellStyle name="Hyperlink_IT_Algu_forma_2007_lv" xfId="36" xr:uid="{00000000-0005-0000-0000-00000F000000}"/>
    <cellStyle name="Normaallaad 2" xfId="21" xr:uid="{00000000-0005-0000-0000-000010000000}"/>
    <cellStyle name="Normaallaad 3" xfId="22" xr:uid="{00000000-0005-0000-0000-000011000000}"/>
    <cellStyle name="Normaallaad 4" xfId="12" xr:uid="{00000000-0005-0000-0000-000012000000}"/>
    <cellStyle name="Normaallaad 4 2" xfId="23" xr:uid="{00000000-0005-0000-0000-000013000000}"/>
    <cellStyle name="Normaallaad 5" xfId="24" xr:uid="{00000000-0005-0000-0000-000014000000}"/>
    <cellStyle name="Normaallaad 6" xfId="25" xr:uid="{00000000-0005-0000-0000-000015000000}"/>
    <cellStyle name="Normaallaad 7" xfId="26" xr:uid="{00000000-0005-0000-0000-000016000000}"/>
    <cellStyle name="Normal" xfId="0" builtinId="0"/>
    <cellStyle name="Normal 2" xfId="6" xr:uid="{00000000-0005-0000-0000-000018000000}"/>
    <cellStyle name="Normal 2 2" xfId="27" xr:uid="{00000000-0005-0000-0000-000019000000}"/>
    <cellStyle name="Normal 3" xfId="7" xr:uid="{00000000-0005-0000-0000-00001A000000}"/>
    <cellStyle name="Normal 3 2" xfId="28" xr:uid="{00000000-0005-0000-0000-00001B000000}"/>
    <cellStyle name="Normal 4" xfId="11" xr:uid="{00000000-0005-0000-0000-00001C000000}"/>
    <cellStyle name="Normal 5" xfId="29" xr:uid="{00000000-0005-0000-0000-00001D000000}"/>
    <cellStyle name="Normal 6" xfId="30" xr:uid="{00000000-0005-0000-0000-00001E000000}"/>
    <cellStyle name="Normal 7" xfId="31" xr:uid="{00000000-0005-0000-0000-00001F000000}"/>
    <cellStyle name="Normal 8" xfId="32" xr:uid="{00000000-0005-0000-0000-000020000000}"/>
    <cellStyle name="Normal_Sheet1" xfId="8" xr:uid="{00000000-0005-0000-0000-000021000000}"/>
    <cellStyle name="Output" xfId="38" builtinId="21" customBuiltin="1"/>
    <cellStyle name="Percent" xfId="37" builtinId="5"/>
    <cellStyle name="Percent 2" xfId="33" xr:uid="{00000000-0005-0000-0000-000024000000}"/>
    <cellStyle name="Rõhk5" xfId="9" xr:uid="{00000000-0005-0000-0000-000025000000}"/>
    <cellStyle name="Rõhk5 2" xfId="34" xr:uid="{00000000-0005-0000-0000-000026000000}"/>
    <cellStyle name="Rõhk6" xfId="10" xr:uid="{00000000-0005-0000-0000-000027000000}"/>
    <cellStyle name="Rõhk6 2" xfId="35" xr:uid="{00000000-0005-0000-0000-000028000000}"/>
    <cellStyle name="Sisesta" xfId="40" xr:uid="{00000000-0005-0000-0000-000029000000}"/>
    <cellStyle name="Tulemus" xfId="41" xr:uid="{00000000-0005-0000-0000-00002A000000}"/>
  </cellStyles>
  <dxfs count="0"/>
  <tableStyles count="0" defaultTableStyle="TableStyleMedium2" defaultPivotStyle="PivotStyleLight16"/>
  <colors>
    <mruColors>
      <color rgb="FF99FFCC"/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66"/>
  <sheetViews>
    <sheetView tabSelected="1" workbookViewId="0">
      <selection activeCell="AF22" sqref="AF22"/>
    </sheetView>
  </sheetViews>
  <sheetFormatPr defaultRowHeight="13.2"/>
  <cols>
    <col min="2" max="2" width="14.33203125" customWidth="1"/>
    <col min="4" max="4" width="21.5546875" bestFit="1" customWidth="1"/>
    <col min="5" max="5" width="9.44140625" bestFit="1" customWidth="1"/>
    <col min="6" max="6" width="9.33203125" customWidth="1"/>
    <col min="7" max="7" width="15" customWidth="1"/>
    <col min="8" max="8" width="7.6640625" customWidth="1"/>
    <col min="9" max="9" width="8.6640625" bestFit="1" customWidth="1"/>
    <col min="10" max="10" width="7.6640625" bestFit="1" customWidth="1"/>
    <col min="11" max="11" width="6.33203125" bestFit="1" customWidth="1"/>
    <col min="12" max="12" width="8.6640625" bestFit="1" customWidth="1"/>
    <col min="13" max="13" width="14.6640625" customWidth="1"/>
    <col min="14" max="14" width="7.5546875" customWidth="1"/>
    <col min="15" max="18" width="8.6640625" customWidth="1"/>
    <col min="19" max="19" width="10.33203125" customWidth="1"/>
    <col min="20" max="20" width="7.44140625" bestFit="1" customWidth="1"/>
    <col min="21" max="21" width="6" bestFit="1" customWidth="1"/>
    <col min="22" max="22" width="6.33203125" bestFit="1" customWidth="1"/>
    <col min="23" max="23" width="23.6640625" customWidth="1"/>
    <col min="24" max="24" width="16.6640625" bestFit="1" customWidth="1"/>
    <col min="25" max="25" width="6.6640625" customWidth="1"/>
    <col min="26" max="26" width="6.6640625" style="115" customWidth="1"/>
    <col min="27" max="27" width="26.5546875" customWidth="1"/>
    <col min="28" max="28" width="13.5546875" customWidth="1"/>
    <col min="29" max="29" width="17.88671875" customWidth="1"/>
    <col min="30" max="32" width="21.33203125" customWidth="1"/>
    <col min="33" max="33" width="35.33203125" customWidth="1"/>
    <col min="34" max="34" width="34.88671875" customWidth="1"/>
  </cols>
  <sheetData>
    <row r="1" spans="1:34" ht="13.8">
      <c r="B1" s="101" t="s">
        <v>197</v>
      </c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53"/>
      <c r="T1" s="54"/>
      <c r="U1" s="55"/>
      <c r="V1" s="55"/>
      <c r="W1" s="56" t="s">
        <v>101</v>
      </c>
      <c r="X1" s="54"/>
      <c r="Y1" s="57"/>
      <c r="Z1" s="57"/>
      <c r="AA1" s="54"/>
    </row>
    <row r="2" spans="1:34">
      <c r="B2" s="58"/>
      <c r="H2" s="5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4"/>
      <c r="Y2" s="57"/>
      <c r="Z2" s="57"/>
      <c r="AA2" s="54"/>
    </row>
    <row r="3" spans="1:34">
      <c r="B3" s="38"/>
      <c r="H3" s="39"/>
      <c r="I3" s="40"/>
      <c r="J3" s="40"/>
      <c r="K3" s="40"/>
      <c r="L3" s="40"/>
      <c r="M3" s="40"/>
      <c r="N3" s="40"/>
      <c r="O3" s="40"/>
      <c r="P3" s="209">
        <v>168.33</v>
      </c>
      <c r="Q3" s="211" t="s">
        <v>196</v>
      </c>
      <c r="R3" s="41"/>
      <c r="T3" s="40"/>
      <c r="U3" s="40"/>
      <c r="V3" s="40"/>
      <c r="W3" s="41"/>
      <c r="X3" s="54"/>
      <c r="Y3" s="57"/>
      <c r="Z3" s="57"/>
      <c r="AA3" s="54"/>
    </row>
    <row r="4" spans="1:34" s="161" customFormat="1">
      <c r="A4" s="215" t="s">
        <v>198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2" t="s">
        <v>199</v>
      </c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4"/>
      <c r="AB4" s="232" t="s">
        <v>208</v>
      </c>
      <c r="AC4" s="232"/>
      <c r="AD4" s="232"/>
      <c r="AE4" s="232"/>
      <c r="AF4" s="232"/>
      <c r="AG4" s="232"/>
      <c r="AH4" s="232"/>
    </row>
    <row r="5" spans="1:34" s="124" customFormat="1" ht="81.599999999999994">
      <c r="A5" s="210" t="s">
        <v>158</v>
      </c>
      <c r="B5" s="118" t="s">
        <v>159</v>
      </c>
      <c r="C5" s="118" t="s">
        <v>160</v>
      </c>
      <c r="D5" s="118" t="s">
        <v>161</v>
      </c>
      <c r="E5" s="118" t="s">
        <v>166</v>
      </c>
      <c r="F5" s="118" t="s">
        <v>98</v>
      </c>
      <c r="G5" s="116" t="s">
        <v>163</v>
      </c>
      <c r="H5" s="117" t="s">
        <v>165</v>
      </c>
      <c r="I5" s="118" t="s">
        <v>25</v>
      </c>
      <c r="J5" s="118" t="s">
        <v>26</v>
      </c>
      <c r="K5" s="119" t="s">
        <v>31</v>
      </c>
      <c r="L5" s="120" t="s">
        <v>32</v>
      </c>
      <c r="M5" s="63" t="s">
        <v>163</v>
      </c>
      <c r="N5" s="204" t="s">
        <v>165</v>
      </c>
      <c r="O5" s="204" t="s">
        <v>183</v>
      </c>
      <c r="P5" s="206" t="s">
        <v>184</v>
      </c>
      <c r="Q5" s="204" t="s">
        <v>185</v>
      </c>
      <c r="R5" s="204" t="s">
        <v>148</v>
      </c>
      <c r="S5" s="119" t="s">
        <v>186</v>
      </c>
      <c r="T5" s="205" t="s">
        <v>29</v>
      </c>
      <c r="U5" s="119" t="s">
        <v>31</v>
      </c>
      <c r="V5" s="120" t="s">
        <v>32</v>
      </c>
      <c r="W5" s="63" t="s">
        <v>22</v>
      </c>
      <c r="X5" s="121" t="s">
        <v>33</v>
      </c>
      <c r="Y5" s="121" t="s">
        <v>34</v>
      </c>
      <c r="Z5" s="121" t="s">
        <v>35</v>
      </c>
      <c r="AA5" s="121" t="s">
        <v>84</v>
      </c>
      <c r="AB5" s="231" t="s">
        <v>201</v>
      </c>
      <c r="AC5" s="231" t="s">
        <v>202</v>
      </c>
      <c r="AD5" s="231" t="s">
        <v>203</v>
      </c>
      <c r="AE5" s="231" t="s">
        <v>204</v>
      </c>
      <c r="AF5" s="231" t="s">
        <v>205</v>
      </c>
      <c r="AG5" s="231" t="s">
        <v>206</v>
      </c>
      <c r="AH5" s="231" t="s">
        <v>207</v>
      </c>
    </row>
    <row r="6" spans="1:34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  <c r="AB6" s="154"/>
      <c r="AC6" s="154"/>
      <c r="AD6" s="154"/>
      <c r="AE6" s="154"/>
      <c r="AF6" s="154"/>
      <c r="AG6" s="154"/>
      <c r="AH6" s="154"/>
    </row>
    <row r="7" spans="1:34" s="155" customFormat="1">
      <c r="A7" s="162" t="s">
        <v>47</v>
      </c>
      <c r="B7" s="157"/>
      <c r="C7" s="157"/>
      <c r="D7" s="157"/>
      <c r="E7" s="157"/>
      <c r="F7" s="156"/>
      <c r="G7" s="157"/>
      <c r="H7" s="42"/>
      <c r="I7" s="43"/>
      <c r="J7" s="43"/>
      <c r="K7" s="42"/>
      <c r="L7" s="61"/>
      <c r="M7" s="162" t="s">
        <v>47</v>
      </c>
      <c r="N7" s="42"/>
      <c r="O7" s="42"/>
      <c r="P7" s="42"/>
      <c r="Q7" s="42"/>
      <c r="R7" s="42"/>
      <c r="S7" s="42"/>
      <c r="T7" s="62"/>
      <c r="U7" s="61"/>
      <c r="V7" s="61"/>
      <c r="W7" s="61"/>
      <c r="X7" s="61"/>
      <c r="Y7" s="61"/>
      <c r="Z7" s="61"/>
      <c r="AA7" s="61"/>
      <c r="AB7" s="157"/>
      <c r="AC7" s="157"/>
      <c r="AD7" s="157"/>
      <c r="AE7" s="157"/>
      <c r="AF7" s="157"/>
      <c r="AG7" s="157"/>
      <c r="AH7" s="157"/>
    </row>
    <row r="8" spans="1:34" s="155" customForma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</row>
    <row r="9" spans="1:34" s="161" customFormat="1">
      <c r="A9" s="163">
        <v>5550</v>
      </c>
      <c r="B9" s="163" t="s">
        <v>162</v>
      </c>
      <c r="C9" s="163" t="s">
        <v>164</v>
      </c>
      <c r="D9" s="163" t="s">
        <v>57</v>
      </c>
      <c r="E9" s="163" t="s">
        <v>164</v>
      </c>
      <c r="F9" s="164">
        <v>50149241</v>
      </c>
      <c r="G9" s="165" t="s">
        <v>55</v>
      </c>
      <c r="H9" s="166">
        <v>1</v>
      </c>
      <c r="I9" s="167">
        <v>2450</v>
      </c>
      <c r="J9" s="167">
        <v>2450</v>
      </c>
      <c r="K9" s="167">
        <f t="shared" ref="K9:K11" si="0">I9-J9</f>
        <v>0</v>
      </c>
      <c r="L9" s="168"/>
      <c r="M9" s="169" t="s">
        <v>55</v>
      </c>
      <c r="N9" s="166">
        <v>1</v>
      </c>
      <c r="O9" s="166"/>
      <c r="P9" s="170">
        <f>ROUNDUP(IFERROR(O9*$P$3,""),-1)*N9</f>
        <v>0</v>
      </c>
      <c r="Q9" s="167">
        <v>2550</v>
      </c>
      <c r="R9" s="170"/>
      <c r="S9" s="167">
        <f>N9*Q9+R9+P9</f>
        <v>2550</v>
      </c>
      <c r="T9" s="167">
        <v>2550</v>
      </c>
      <c r="U9" s="167">
        <f t="shared" ref="U9:U18" si="1">S9-T9</f>
        <v>0</v>
      </c>
      <c r="V9" s="171"/>
      <c r="W9" s="172" t="s">
        <v>49</v>
      </c>
      <c r="X9" s="172" t="s">
        <v>48</v>
      </c>
      <c r="Y9" s="173">
        <v>4</v>
      </c>
      <c r="Z9" s="174"/>
      <c r="AA9" s="175" t="s">
        <v>85</v>
      </c>
      <c r="AB9" s="203"/>
      <c r="AC9" s="203"/>
      <c r="AD9" s="203"/>
      <c r="AE9" s="203"/>
      <c r="AF9" s="203"/>
      <c r="AG9" s="203"/>
      <c r="AH9" s="203"/>
    </row>
    <row r="10" spans="1:34" s="161" customFormat="1">
      <c r="A10" s="176">
        <v>5550</v>
      </c>
      <c r="B10" s="176" t="s">
        <v>162</v>
      </c>
      <c r="C10" s="176" t="s">
        <v>164</v>
      </c>
      <c r="D10" s="176" t="s">
        <v>57</v>
      </c>
      <c r="E10" s="176" t="s">
        <v>164</v>
      </c>
      <c r="F10" s="177">
        <v>50132952</v>
      </c>
      <c r="G10" s="178" t="s">
        <v>59</v>
      </c>
      <c r="H10" s="179">
        <v>1</v>
      </c>
      <c r="I10" s="180">
        <v>1500</v>
      </c>
      <c r="J10" s="180">
        <v>1500</v>
      </c>
      <c r="K10" s="180">
        <f t="shared" si="0"/>
        <v>0</v>
      </c>
      <c r="L10" s="181"/>
      <c r="M10" s="182" t="s">
        <v>59</v>
      </c>
      <c r="N10" s="179">
        <v>1</v>
      </c>
      <c r="O10" s="179"/>
      <c r="P10" s="183">
        <f t="shared" ref="P10:P23" si="2">ROUNDUP(IFERROR(O10*$P$3,""),-1)*N10</f>
        <v>0</v>
      </c>
      <c r="Q10" s="180">
        <v>1690</v>
      </c>
      <c r="R10" s="183"/>
      <c r="S10" s="180">
        <f t="shared" ref="S10:S22" si="3">N10*Q10+R10+P10</f>
        <v>1690</v>
      </c>
      <c r="T10" s="180">
        <v>1690</v>
      </c>
      <c r="U10" s="180">
        <f t="shared" si="1"/>
        <v>0</v>
      </c>
      <c r="V10" s="64"/>
      <c r="W10" s="184" t="s">
        <v>49</v>
      </c>
      <c r="X10" s="184" t="s">
        <v>77</v>
      </c>
      <c r="Y10" s="64">
        <v>4</v>
      </c>
      <c r="Z10" s="185"/>
      <c r="AA10" s="186" t="s">
        <v>68</v>
      </c>
      <c r="AB10" s="203"/>
      <c r="AC10" s="203"/>
      <c r="AD10" s="203"/>
      <c r="AE10" s="203"/>
      <c r="AF10" s="203"/>
      <c r="AG10" s="203"/>
      <c r="AH10" s="203"/>
    </row>
    <row r="11" spans="1:34" s="161" customFormat="1" ht="30.6">
      <c r="A11" s="176">
        <v>5550</v>
      </c>
      <c r="B11" s="176" t="s">
        <v>162</v>
      </c>
      <c r="C11" s="176" t="s">
        <v>164</v>
      </c>
      <c r="D11" s="176" t="s">
        <v>57</v>
      </c>
      <c r="E11" s="176" t="s">
        <v>164</v>
      </c>
      <c r="F11" s="187">
        <v>50132953</v>
      </c>
      <c r="G11" s="188" t="s">
        <v>58</v>
      </c>
      <c r="H11" s="189">
        <v>1</v>
      </c>
      <c r="I11" s="190">
        <v>1250</v>
      </c>
      <c r="J11" s="180">
        <v>500</v>
      </c>
      <c r="K11" s="180">
        <f t="shared" si="0"/>
        <v>750</v>
      </c>
      <c r="L11" s="181"/>
      <c r="M11" s="188" t="s">
        <v>58</v>
      </c>
      <c r="N11" s="189">
        <v>1</v>
      </c>
      <c r="O11" s="189"/>
      <c r="P11" s="183">
        <f t="shared" si="2"/>
        <v>0</v>
      </c>
      <c r="Q11" s="180">
        <v>1250</v>
      </c>
      <c r="R11" s="183"/>
      <c r="S11" s="180">
        <f t="shared" si="3"/>
        <v>1250</v>
      </c>
      <c r="T11" s="180">
        <v>1150</v>
      </c>
      <c r="U11" s="180">
        <f t="shared" si="1"/>
        <v>100</v>
      </c>
      <c r="V11" s="64"/>
      <c r="W11" s="184"/>
      <c r="X11" s="191" t="s">
        <v>79</v>
      </c>
      <c r="Y11" s="192">
        <v>2</v>
      </c>
      <c r="Z11" s="193" t="s">
        <v>75</v>
      </c>
      <c r="AA11" s="186" t="s">
        <v>99</v>
      </c>
      <c r="AB11" s="203"/>
      <c r="AC11" s="203"/>
      <c r="AD11" s="203"/>
      <c r="AE11" s="203"/>
      <c r="AF11" s="203"/>
      <c r="AG11" s="203"/>
      <c r="AH11" s="203"/>
    </row>
    <row r="12" spans="1:34" s="161" customFormat="1">
      <c r="A12" s="176">
        <v>5550</v>
      </c>
      <c r="B12" s="176" t="s">
        <v>162</v>
      </c>
      <c r="C12" s="176" t="s">
        <v>164</v>
      </c>
      <c r="D12" s="176" t="s">
        <v>57</v>
      </c>
      <c r="E12" s="176" t="s">
        <v>164</v>
      </c>
      <c r="F12" s="177">
        <v>50035388</v>
      </c>
      <c r="G12" s="178" t="s">
        <v>56</v>
      </c>
      <c r="H12" s="179">
        <v>1</v>
      </c>
      <c r="I12" s="180">
        <v>1300</v>
      </c>
      <c r="J12" s="180">
        <v>1300</v>
      </c>
      <c r="K12" s="180">
        <f>I12-J12</f>
        <v>0</v>
      </c>
      <c r="L12" s="181"/>
      <c r="M12" s="182" t="s">
        <v>56</v>
      </c>
      <c r="N12" s="179">
        <v>1</v>
      </c>
      <c r="O12" s="179"/>
      <c r="P12" s="183">
        <f t="shared" si="2"/>
        <v>0</v>
      </c>
      <c r="Q12" s="180">
        <v>1300</v>
      </c>
      <c r="R12" s="183"/>
      <c r="S12" s="180">
        <f t="shared" si="3"/>
        <v>1300</v>
      </c>
      <c r="T12" s="180">
        <v>1300</v>
      </c>
      <c r="U12" s="180">
        <f t="shared" si="1"/>
        <v>0</v>
      </c>
      <c r="V12" s="64"/>
      <c r="W12" s="186"/>
      <c r="X12" s="184" t="s">
        <v>80</v>
      </c>
      <c r="Y12" s="194">
        <v>2</v>
      </c>
      <c r="Z12" s="195"/>
      <c r="AA12" s="63" t="s">
        <v>86</v>
      </c>
      <c r="AB12" s="203"/>
      <c r="AC12" s="203"/>
      <c r="AD12" s="203"/>
      <c r="AE12" s="203"/>
      <c r="AF12" s="203"/>
      <c r="AG12" s="203"/>
      <c r="AH12" s="203"/>
    </row>
    <row r="13" spans="1:34" s="161" customFormat="1" ht="30.6">
      <c r="A13" s="176">
        <v>5550</v>
      </c>
      <c r="B13" s="176" t="s">
        <v>162</v>
      </c>
      <c r="C13" s="176" t="s">
        <v>164</v>
      </c>
      <c r="D13" s="176" t="s">
        <v>57</v>
      </c>
      <c r="E13" s="176" t="s">
        <v>164</v>
      </c>
      <c r="F13" s="177">
        <v>50035390</v>
      </c>
      <c r="G13" s="178" t="s">
        <v>72</v>
      </c>
      <c r="H13" s="179">
        <v>1</v>
      </c>
      <c r="I13" s="180">
        <v>1100</v>
      </c>
      <c r="J13" s="180">
        <v>1000</v>
      </c>
      <c r="K13" s="180">
        <f>I13-J13</f>
        <v>100</v>
      </c>
      <c r="L13" s="181"/>
      <c r="M13" s="182"/>
      <c r="N13" s="179">
        <v>0</v>
      </c>
      <c r="O13" s="179"/>
      <c r="P13" s="183">
        <f t="shared" si="2"/>
        <v>0</v>
      </c>
      <c r="Q13" s="180">
        <v>0</v>
      </c>
      <c r="R13" s="183"/>
      <c r="S13" s="180">
        <f t="shared" si="3"/>
        <v>0</v>
      </c>
      <c r="T13" s="180">
        <v>0</v>
      </c>
      <c r="U13" s="180">
        <f t="shared" si="1"/>
        <v>0</v>
      </c>
      <c r="V13" s="64"/>
      <c r="W13" s="184" t="s">
        <v>181</v>
      </c>
      <c r="X13" s="184" t="s">
        <v>81</v>
      </c>
      <c r="Y13" s="194" t="s">
        <v>97</v>
      </c>
      <c r="Z13" s="195"/>
      <c r="AA13" s="63" t="s">
        <v>87</v>
      </c>
      <c r="AB13" s="203"/>
      <c r="AC13" s="203"/>
      <c r="AD13" s="203"/>
      <c r="AE13" s="203"/>
      <c r="AF13" s="203"/>
      <c r="AG13" s="203"/>
      <c r="AH13" s="203"/>
    </row>
    <row r="14" spans="1:34" s="161" customFormat="1">
      <c r="A14" s="176">
        <v>5550</v>
      </c>
      <c r="B14" s="176" t="s">
        <v>162</v>
      </c>
      <c r="C14" s="176" t="s">
        <v>164</v>
      </c>
      <c r="D14" s="182" t="s">
        <v>60</v>
      </c>
      <c r="E14" s="176" t="s">
        <v>164</v>
      </c>
      <c r="F14" s="177">
        <v>50133774</v>
      </c>
      <c r="G14" s="178" t="s">
        <v>61</v>
      </c>
      <c r="H14" s="179">
        <v>1</v>
      </c>
      <c r="I14" s="180">
        <v>2000</v>
      </c>
      <c r="J14" s="180">
        <v>2000</v>
      </c>
      <c r="K14" s="180">
        <f t="shared" ref="K14:K20" si="4">I14-J14</f>
        <v>0</v>
      </c>
      <c r="L14" s="181"/>
      <c r="M14" s="182" t="s">
        <v>61</v>
      </c>
      <c r="N14" s="179">
        <v>1</v>
      </c>
      <c r="O14" s="179"/>
      <c r="P14" s="183">
        <f t="shared" si="2"/>
        <v>0</v>
      </c>
      <c r="Q14" s="180">
        <v>2000</v>
      </c>
      <c r="R14" s="183"/>
      <c r="S14" s="180">
        <f t="shared" si="3"/>
        <v>2000</v>
      </c>
      <c r="T14" s="180">
        <v>2000</v>
      </c>
      <c r="U14" s="180">
        <f t="shared" si="1"/>
        <v>0</v>
      </c>
      <c r="V14" s="64"/>
      <c r="W14" s="196"/>
      <c r="X14" s="184" t="s">
        <v>77</v>
      </c>
      <c r="Y14" s="64">
        <v>5</v>
      </c>
      <c r="Z14" s="185"/>
      <c r="AA14" s="186" t="s">
        <v>69</v>
      </c>
      <c r="AB14" s="203"/>
      <c r="AC14" s="203"/>
      <c r="AD14" s="203"/>
      <c r="AE14" s="203"/>
      <c r="AF14" s="203"/>
      <c r="AG14" s="203"/>
      <c r="AH14" s="203"/>
    </row>
    <row r="15" spans="1:34" s="161" customFormat="1">
      <c r="A15" s="176">
        <v>5550</v>
      </c>
      <c r="B15" s="176" t="s">
        <v>162</v>
      </c>
      <c r="C15" s="176" t="s">
        <v>164</v>
      </c>
      <c r="D15" s="182" t="s">
        <v>60</v>
      </c>
      <c r="E15" s="176" t="s">
        <v>164</v>
      </c>
      <c r="F15" s="177">
        <v>50035394</v>
      </c>
      <c r="G15" s="178" t="s">
        <v>62</v>
      </c>
      <c r="H15" s="179">
        <v>0.75</v>
      </c>
      <c r="I15" s="180">
        <v>1125</v>
      </c>
      <c r="J15" s="180">
        <v>1125</v>
      </c>
      <c r="K15" s="180">
        <f t="shared" si="4"/>
        <v>0</v>
      </c>
      <c r="L15" s="181"/>
      <c r="M15" s="182" t="s">
        <v>62</v>
      </c>
      <c r="N15" s="179">
        <v>0.75</v>
      </c>
      <c r="O15" s="179"/>
      <c r="P15" s="183">
        <f t="shared" si="2"/>
        <v>0</v>
      </c>
      <c r="Q15" s="180">
        <v>1300</v>
      </c>
      <c r="R15" s="183"/>
      <c r="S15" s="180">
        <f t="shared" si="3"/>
        <v>975</v>
      </c>
      <c r="T15" s="180">
        <v>800</v>
      </c>
      <c r="U15" s="180">
        <f t="shared" si="1"/>
        <v>175</v>
      </c>
      <c r="V15" s="64"/>
      <c r="W15" s="184" t="s">
        <v>49</v>
      </c>
      <c r="X15" s="184" t="s">
        <v>74</v>
      </c>
      <c r="Y15" s="64">
        <v>4</v>
      </c>
      <c r="Z15" s="185"/>
      <c r="AA15" s="186" t="s">
        <v>70</v>
      </c>
      <c r="AB15" s="203"/>
      <c r="AC15" s="203"/>
      <c r="AD15" s="203"/>
      <c r="AE15" s="203"/>
      <c r="AF15" s="203"/>
      <c r="AG15" s="203"/>
      <c r="AH15" s="203"/>
    </row>
    <row r="16" spans="1:34" s="161" customFormat="1" ht="20.399999999999999">
      <c r="A16" s="176">
        <v>5550</v>
      </c>
      <c r="B16" s="176" t="s">
        <v>162</v>
      </c>
      <c r="C16" s="176" t="s">
        <v>164</v>
      </c>
      <c r="D16" s="182" t="s">
        <v>60</v>
      </c>
      <c r="E16" s="176" t="s">
        <v>164</v>
      </c>
      <c r="F16" s="177">
        <v>50120185</v>
      </c>
      <c r="G16" s="178" t="s">
        <v>63</v>
      </c>
      <c r="H16" s="179">
        <v>1</v>
      </c>
      <c r="I16" s="180">
        <v>1400</v>
      </c>
      <c r="J16" s="180">
        <v>1400</v>
      </c>
      <c r="K16" s="180">
        <f t="shared" si="4"/>
        <v>0</v>
      </c>
      <c r="L16" s="181"/>
      <c r="M16" s="182" t="s">
        <v>73</v>
      </c>
      <c r="N16" s="179">
        <v>1</v>
      </c>
      <c r="O16" s="179"/>
      <c r="P16" s="183">
        <f t="shared" si="2"/>
        <v>0</v>
      </c>
      <c r="Q16" s="180">
        <v>1500</v>
      </c>
      <c r="R16" s="183"/>
      <c r="S16" s="180">
        <f t="shared" si="3"/>
        <v>1500</v>
      </c>
      <c r="T16" s="180">
        <v>1500</v>
      </c>
      <c r="U16" s="180">
        <f t="shared" si="1"/>
        <v>0</v>
      </c>
      <c r="V16" s="64"/>
      <c r="W16" s="184" t="s">
        <v>76</v>
      </c>
      <c r="X16" s="184" t="s">
        <v>77</v>
      </c>
      <c r="Y16" s="64">
        <v>5</v>
      </c>
      <c r="Z16" s="185"/>
      <c r="AA16" s="186" t="s">
        <v>88</v>
      </c>
      <c r="AB16" s="203"/>
      <c r="AC16" s="203"/>
      <c r="AD16" s="203"/>
      <c r="AE16" s="203"/>
      <c r="AF16" s="203"/>
      <c r="AG16" s="203"/>
      <c r="AH16" s="203"/>
    </row>
    <row r="17" spans="1:34" s="161" customFormat="1">
      <c r="A17" s="176">
        <v>5550</v>
      </c>
      <c r="B17" s="176" t="s">
        <v>162</v>
      </c>
      <c r="C17" s="176" t="s">
        <v>164</v>
      </c>
      <c r="D17" s="182" t="s">
        <v>60</v>
      </c>
      <c r="E17" s="176" t="s">
        <v>164</v>
      </c>
      <c r="F17" s="177">
        <v>50083636</v>
      </c>
      <c r="G17" s="178" t="s">
        <v>64</v>
      </c>
      <c r="H17" s="179">
        <v>1</v>
      </c>
      <c r="I17" s="180">
        <v>1300</v>
      </c>
      <c r="J17" s="180">
        <v>1300</v>
      </c>
      <c r="K17" s="180">
        <f t="shared" si="4"/>
        <v>0</v>
      </c>
      <c r="L17" s="181"/>
      <c r="M17" s="182" t="s">
        <v>64</v>
      </c>
      <c r="N17" s="179">
        <v>1</v>
      </c>
      <c r="O17" s="179"/>
      <c r="P17" s="183">
        <f t="shared" si="2"/>
        <v>0</v>
      </c>
      <c r="Q17" s="180">
        <v>1300</v>
      </c>
      <c r="R17" s="183"/>
      <c r="S17" s="180">
        <f t="shared" si="3"/>
        <v>1300</v>
      </c>
      <c r="T17" s="180">
        <v>1300</v>
      </c>
      <c r="U17" s="180">
        <f t="shared" si="1"/>
        <v>0</v>
      </c>
      <c r="V17" s="64"/>
      <c r="W17" s="184"/>
      <c r="X17" s="184" t="s">
        <v>77</v>
      </c>
      <c r="Y17" s="64" t="s">
        <v>78</v>
      </c>
      <c r="Z17" s="185"/>
      <c r="AA17" s="186" t="s">
        <v>50</v>
      </c>
      <c r="AB17" s="203"/>
      <c r="AC17" s="203"/>
      <c r="AD17" s="203"/>
      <c r="AE17" s="203"/>
      <c r="AF17" s="203"/>
      <c r="AG17" s="203"/>
      <c r="AH17" s="203"/>
    </row>
    <row r="18" spans="1:34" s="161" customFormat="1">
      <c r="A18" s="176">
        <v>5550</v>
      </c>
      <c r="B18" s="176" t="s">
        <v>162</v>
      </c>
      <c r="C18" s="176" t="s">
        <v>164</v>
      </c>
      <c r="D18" s="182" t="s">
        <v>60</v>
      </c>
      <c r="E18" s="176" t="s">
        <v>164</v>
      </c>
      <c r="F18" s="177">
        <v>50071235</v>
      </c>
      <c r="G18" s="178" t="s">
        <v>65</v>
      </c>
      <c r="H18" s="179">
        <v>1</v>
      </c>
      <c r="I18" s="180">
        <v>1200</v>
      </c>
      <c r="J18" s="180">
        <v>1200</v>
      </c>
      <c r="K18" s="180">
        <f t="shared" si="4"/>
        <v>0</v>
      </c>
      <c r="L18" s="181"/>
      <c r="M18" s="182" t="s">
        <v>65</v>
      </c>
      <c r="N18" s="179">
        <v>1</v>
      </c>
      <c r="O18" s="179"/>
      <c r="P18" s="183">
        <f t="shared" si="2"/>
        <v>0</v>
      </c>
      <c r="Q18" s="180">
        <v>1200</v>
      </c>
      <c r="R18" s="183"/>
      <c r="S18" s="180">
        <f t="shared" si="3"/>
        <v>1200</v>
      </c>
      <c r="T18" s="180">
        <v>1200</v>
      </c>
      <c r="U18" s="180">
        <f t="shared" si="1"/>
        <v>0</v>
      </c>
      <c r="V18" s="64"/>
      <c r="W18" s="197"/>
      <c r="X18" s="184" t="s">
        <v>77</v>
      </c>
      <c r="Y18" s="198">
        <v>2</v>
      </c>
      <c r="Z18" s="185"/>
      <c r="AA18" s="186" t="s">
        <v>89</v>
      </c>
      <c r="AB18" s="203"/>
      <c r="AC18" s="203"/>
      <c r="AD18" s="203"/>
      <c r="AE18" s="203"/>
      <c r="AF18" s="203"/>
      <c r="AG18" s="203"/>
      <c r="AH18" s="203"/>
    </row>
    <row r="19" spans="1:34" s="161" customFormat="1">
      <c r="A19" s="176">
        <v>5550</v>
      </c>
      <c r="B19" s="176" t="s">
        <v>162</v>
      </c>
      <c r="C19" s="176" t="s">
        <v>164</v>
      </c>
      <c r="D19" s="182" t="s">
        <v>60</v>
      </c>
      <c r="E19" s="176" t="s">
        <v>164</v>
      </c>
      <c r="F19" s="177">
        <v>50071238</v>
      </c>
      <c r="G19" s="178" t="s">
        <v>66</v>
      </c>
      <c r="H19" s="179">
        <v>1</v>
      </c>
      <c r="I19" s="180">
        <v>1200</v>
      </c>
      <c r="J19" s="180">
        <v>1100</v>
      </c>
      <c r="K19" s="180">
        <f t="shared" si="4"/>
        <v>100</v>
      </c>
      <c r="L19" s="199">
        <v>44926</v>
      </c>
      <c r="M19" s="182"/>
      <c r="N19" s="179">
        <v>0</v>
      </c>
      <c r="O19" s="179"/>
      <c r="P19" s="183">
        <f t="shared" si="2"/>
        <v>0</v>
      </c>
      <c r="Q19" s="180"/>
      <c r="R19" s="183"/>
      <c r="S19" s="180">
        <f t="shared" si="3"/>
        <v>0</v>
      </c>
      <c r="T19" s="180"/>
      <c r="U19" s="180"/>
      <c r="V19" s="199"/>
      <c r="W19" s="197" t="s">
        <v>71</v>
      </c>
      <c r="X19" s="207" t="s">
        <v>74</v>
      </c>
      <c r="Y19" s="198">
        <v>3</v>
      </c>
      <c r="Z19" s="185"/>
      <c r="AA19" s="186" t="s">
        <v>90</v>
      </c>
      <c r="AB19" s="203"/>
      <c r="AC19" s="203"/>
      <c r="AD19" s="203"/>
      <c r="AE19" s="203"/>
      <c r="AF19" s="203"/>
      <c r="AG19" s="203"/>
      <c r="AH19" s="203"/>
    </row>
    <row r="20" spans="1:34" s="161" customFormat="1">
      <c r="A20" s="176">
        <v>5550</v>
      </c>
      <c r="B20" s="176" t="s">
        <v>162</v>
      </c>
      <c r="C20" s="176" t="s">
        <v>164</v>
      </c>
      <c r="D20" s="182" t="s">
        <v>60</v>
      </c>
      <c r="E20" s="176" t="s">
        <v>164</v>
      </c>
      <c r="F20" s="187">
        <v>50106382</v>
      </c>
      <c r="G20" s="188" t="s">
        <v>67</v>
      </c>
      <c r="H20" s="189">
        <v>1</v>
      </c>
      <c r="I20" s="190">
        <v>1020</v>
      </c>
      <c r="J20" s="180">
        <v>510</v>
      </c>
      <c r="K20" s="180">
        <f t="shared" si="4"/>
        <v>510</v>
      </c>
      <c r="L20" s="200"/>
      <c r="M20" s="188" t="s">
        <v>67</v>
      </c>
      <c r="N20" s="189">
        <v>0.75</v>
      </c>
      <c r="O20" s="189"/>
      <c r="P20" s="183">
        <f t="shared" si="2"/>
        <v>0</v>
      </c>
      <c r="Q20" s="180">
        <v>760</v>
      </c>
      <c r="R20" s="183">
        <v>100</v>
      </c>
      <c r="S20" s="180">
        <f>N20*Q20+R20+P20</f>
        <v>670</v>
      </c>
      <c r="T20" s="180">
        <v>650</v>
      </c>
      <c r="U20" s="180">
        <f>S20-T20</f>
        <v>20</v>
      </c>
      <c r="V20" s="200"/>
      <c r="W20" s="197" t="s">
        <v>156</v>
      </c>
      <c r="X20" s="63" t="s">
        <v>74</v>
      </c>
      <c r="Y20" s="201">
        <v>1</v>
      </c>
      <c r="Z20" s="193" t="s">
        <v>75</v>
      </c>
      <c r="AA20" s="186" t="s">
        <v>100</v>
      </c>
      <c r="AB20" s="203"/>
      <c r="AC20" s="203"/>
      <c r="AD20" s="203"/>
      <c r="AE20" s="203"/>
      <c r="AF20" s="203"/>
      <c r="AG20" s="203"/>
      <c r="AH20" s="203"/>
    </row>
    <row r="21" spans="1:34" s="161" customFormat="1" ht="20.399999999999999">
      <c r="A21" s="176">
        <v>5550</v>
      </c>
      <c r="B21" s="176" t="s">
        <v>162</v>
      </c>
      <c r="C21" s="176" t="s">
        <v>164</v>
      </c>
      <c r="D21" s="182" t="s">
        <v>60</v>
      </c>
      <c r="E21" s="176" t="s">
        <v>164</v>
      </c>
      <c r="F21" s="177">
        <v>50035397</v>
      </c>
      <c r="G21" s="178" t="s">
        <v>67</v>
      </c>
      <c r="H21" s="179">
        <v>0.5</v>
      </c>
      <c r="I21" s="180">
        <v>510</v>
      </c>
      <c r="J21" s="180">
        <v>510</v>
      </c>
      <c r="K21" s="180">
        <f t="shared" ref="K21" si="5">I21-J21</f>
        <v>0</v>
      </c>
      <c r="L21" s="199"/>
      <c r="M21" s="182" t="s">
        <v>67</v>
      </c>
      <c r="N21" s="179">
        <v>1</v>
      </c>
      <c r="O21" s="179"/>
      <c r="P21" s="183">
        <f t="shared" si="2"/>
        <v>0</v>
      </c>
      <c r="Q21" s="180">
        <v>1070</v>
      </c>
      <c r="R21" s="183"/>
      <c r="S21" s="180">
        <f t="shared" si="3"/>
        <v>1070</v>
      </c>
      <c r="T21" s="180">
        <v>1070</v>
      </c>
      <c r="U21" s="180">
        <f>S21-T21</f>
        <v>0</v>
      </c>
      <c r="V21" s="202"/>
      <c r="W21" s="184" t="s">
        <v>144</v>
      </c>
      <c r="X21" s="184" t="s">
        <v>74</v>
      </c>
      <c r="Y21" s="64">
        <v>2</v>
      </c>
      <c r="Z21" s="185"/>
      <c r="AA21" s="186" t="s">
        <v>50</v>
      </c>
      <c r="AB21" s="203"/>
      <c r="AC21" s="203"/>
      <c r="AD21" s="203"/>
      <c r="AE21" s="203"/>
      <c r="AF21" s="203"/>
      <c r="AG21" s="203"/>
      <c r="AH21" s="203"/>
    </row>
    <row r="22" spans="1:34" s="161" customFormat="1" ht="20.399999999999999">
      <c r="A22" s="176"/>
      <c r="B22" s="176"/>
      <c r="C22" s="176"/>
      <c r="D22" s="176"/>
      <c r="E22" s="203"/>
      <c r="F22" s="114"/>
      <c r="G22" s="178"/>
      <c r="H22" s="179"/>
      <c r="I22" s="180"/>
      <c r="J22" s="180"/>
      <c r="K22" s="180"/>
      <c r="L22" s="199"/>
      <c r="M22" s="182" t="s">
        <v>82</v>
      </c>
      <c r="N22" s="179">
        <v>0.5</v>
      </c>
      <c r="O22" s="179">
        <v>3.48</v>
      </c>
      <c r="P22" s="183">
        <f>ROUNDUP(IFERROR(O22*$P$3,""),-1)*N22</f>
        <v>295</v>
      </c>
      <c r="Q22" s="180"/>
      <c r="R22" s="183"/>
      <c r="S22" s="180">
        <f t="shared" si="3"/>
        <v>295</v>
      </c>
      <c r="T22" s="180">
        <v>295</v>
      </c>
      <c r="U22" s="180">
        <f>S22-T22</f>
        <v>0</v>
      </c>
      <c r="V22" s="202"/>
      <c r="W22" s="184" t="s">
        <v>182</v>
      </c>
      <c r="X22" s="208" t="s">
        <v>96</v>
      </c>
      <c r="Y22" s="64">
        <v>1</v>
      </c>
      <c r="Z22" s="185"/>
      <c r="AA22" s="186" t="s">
        <v>83</v>
      </c>
      <c r="AB22" s="203"/>
      <c r="AC22" s="203"/>
      <c r="AD22" s="203"/>
      <c r="AE22" s="203"/>
      <c r="AF22" s="203"/>
      <c r="AG22" s="203"/>
      <c r="AH22" s="203"/>
    </row>
    <row r="23" spans="1:34">
      <c r="A23" s="153"/>
      <c r="B23" s="153"/>
      <c r="C23" s="153"/>
      <c r="D23" s="153"/>
      <c r="E23" s="154"/>
      <c r="F23" s="114"/>
      <c r="G23" s="113" t="s">
        <v>91</v>
      </c>
      <c r="H23" s="65"/>
      <c r="I23" s="65">
        <v>0</v>
      </c>
      <c r="J23" s="66"/>
      <c r="K23" s="66">
        <f>I23-J23</f>
        <v>0</v>
      </c>
      <c r="L23" s="65"/>
      <c r="M23" s="104" t="s">
        <v>91</v>
      </c>
      <c r="N23" s="65"/>
      <c r="O23" s="65"/>
      <c r="P23" s="65">
        <f t="shared" si="2"/>
        <v>0</v>
      </c>
      <c r="Q23" s="65"/>
      <c r="R23" s="65"/>
      <c r="S23" s="66">
        <v>1155</v>
      </c>
      <c r="T23" s="66"/>
      <c r="U23" s="66">
        <f>S23-T23</f>
        <v>1155</v>
      </c>
      <c r="V23" s="65"/>
      <c r="W23" s="65"/>
      <c r="X23" s="65"/>
      <c r="Y23" s="67"/>
      <c r="Z23" s="70"/>
      <c r="AA23" s="65"/>
      <c r="AB23" s="154"/>
      <c r="AC23" s="154"/>
      <c r="AD23" s="154"/>
      <c r="AE23" s="154"/>
      <c r="AF23" s="154"/>
      <c r="AG23" s="154"/>
      <c r="AH23" s="154"/>
    </row>
    <row r="24" spans="1:34">
      <c r="A24" s="153"/>
      <c r="B24" s="153"/>
      <c r="C24" s="153"/>
      <c r="D24" s="153"/>
      <c r="E24" s="154"/>
      <c r="F24" s="114"/>
      <c r="G24" s="113" t="s">
        <v>16</v>
      </c>
      <c r="H24" s="45">
        <f>SUM(H8:H23)</f>
        <v>12.25</v>
      </c>
      <c r="I24" s="46">
        <f>SUM(I8:I23)</f>
        <v>17355</v>
      </c>
      <c r="J24" s="46">
        <f>SUM(J8:J23)</f>
        <v>15895</v>
      </c>
      <c r="K24" s="46">
        <f>SUM(K8:K23)</f>
        <v>1460</v>
      </c>
      <c r="L24" s="45"/>
      <c r="M24" s="44" t="s">
        <v>16</v>
      </c>
      <c r="N24" s="45">
        <f>SUM(N8:N23)</f>
        <v>11</v>
      </c>
      <c r="O24" s="45"/>
      <c r="P24" s="45">
        <f>SUM(P9:P23)</f>
        <v>295</v>
      </c>
      <c r="Q24" s="45">
        <f t="shared" ref="Q24:R24" si="6">SUM(Q9:Q23)</f>
        <v>15920</v>
      </c>
      <c r="R24" s="45">
        <f t="shared" si="6"/>
        <v>100</v>
      </c>
      <c r="S24" s="46">
        <f>SUM(S8:S23)</f>
        <v>16955</v>
      </c>
      <c r="T24" s="46">
        <f>SUM(T8:T23)</f>
        <v>15505</v>
      </c>
      <c r="U24" s="46">
        <f>SUM(U8:U23)</f>
        <v>1450</v>
      </c>
      <c r="V24" s="64"/>
      <c r="W24" s="47"/>
      <c r="X24" s="68"/>
      <c r="Y24" s="69"/>
      <c r="Z24" s="70"/>
      <c r="AA24" s="68"/>
      <c r="AB24" s="154"/>
      <c r="AC24" s="154"/>
      <c r="AD24" s="154"/>
      <c r="AE24" s="154"/>
      <c r="AF24" s="154"/>
      <c r="AG24" s="154"/>
      <c r="AH24" s="154"/>
    </row>
    <row r="25" spans="1:34">
      <c r="F25" s="35"/>
      <c r="G25" s="71"/>
      <c r="H25" s="71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2"/>
      <c r="U25" s="72"/>
      <c r="V25" s="72"/>
      <c r="W25" s="71"/>
      <c r="X25" s="71"/>
      <c r="Y25" s="71"/>
      <c r="Z25" s="110"/>
      <c r="AA25" s="71"/>
    </row>
    <row r="26" spans="1:34">
      <c r="F26" s="35"/>
      <c r="G26" s="71"/>
      <c r="H26" s="71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109"/>
      <c r="T26" s="73"/>
      <c r="U26" s="73"/>
      <c r="V26" s="73"/>
      <c r="W26" s="73"/>
      <c r="X26" s="73"/>
      <c r="Y26" s="71"/>
      <c r="Z26" s="110"/>
      <c r="AA26" s="71"/>
    </row>
    <row r="27" spans="1:34">
      <c r="B27" s="74" t="s">
        <v>0</v>
      </c>
      <c r="F27" s="35"/>
      <c r="H27" s="75"/>
      <c r="I27" s="76"/>
      <c r="J27" s="76"/>
      <c r="K27" s="76"/>
      <c r="L27" s="7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57"/>
      <c r="Z27" s="57"/>
      <c r="AA27" s="54"/>
    </row>
    <row r="28" spans="1:34">
      <c r="B28" s="79" t="s">
        <v>1</v>
      </c>
      <c r="F28" s="35"/>
      <c r="H28" s="80"/>
      <c r="I28" s="79"/>
      <c r="J28" s="79"/>
      <c r="K28" s="79"/>
      <c r="L28" s="79"/>
      <c r="M28" s="81"/>
      <c r="N28" s="81"/>
      <c r="O28" s="81"/>
      <c r="P28" s="81"/>
      <c r="Q28" s="81"/>
      <c r="R28" s="81"/>
      <c r="S28" s="82"/>
      <c r="T28" s="82"/>
      <c r="U28" s="78"/>
      <c r="V28" s="78"/>
      <c r="W28" s="54"/>
      <c r="X28" s="54"/>
      <c r="Y28" s="57"/>
      <c r="Z28" s="57"/>
      <c r="AA28" s="54"/>
    </row>
    <row r="29" spans="1:34">
      <c r="B29" s="79" t="s">
        <v>2</v>
      </c>
      <c r="F29" s="35"/>
      <c r="H29" s="80"/>
      <c r="I29" s="79"/>
      <c r="J29" s="79"/>
      <c r="K29" s="79"/>
      <c r="L29" s="79"/>
      <c r="M29" s="103"/>
      <c r="N29" s="83"/>
      <c r="O29" s="83"/>
      <c r="P29" s="83"/>
      <c r="Q29" s="83"/>
      <c r="R29" s="83"/>
      <c r="S29" s="82"/>
      <c r="T29" s="82"/>
      <c r="U29" s="78"/>
      <c r="V29" s="78"/>
      <c r="W29" s="54"/>
      <c r="X29" s="54"/>
      <c r="Y29" s="57"/>
      <c r="Z29" s="57"/>
      <c r="AA29" s="54"/>
    </row>
    <row r="30" spans="1:34">
      <c r="B30" s="79" t="s">
        <v>6</v>
      </c>
      <c r="F30" s="35"/>
      <c r="H30" s="80"/>
      <c r="I30" s="79"/>
      <c r="J30" s="79"/>
      <c r="K30" s="79"/>
      <c r="L30" s="79"/>
      <c r="M30" s="83"/>
      <c r="N30" s="83"/>
      <c r="O30" s="83"/>
      <c r="P30" s="83"/>
      <c r="Q30" s="83"/>
      <c r="R30" s="83"/>
      <c r="S30" s="82"/>
      <c r="T30" s="82"/>
      <c r="U30" s="78"/>
      <c r="V30" s="78"/>
      <c r="W30" s="54"/>
      <c r="X30" s="54"/>
      <c r="Y30" s="57"/>
      <c r="Z30" s="57"/>
      <c r="AA30" s="54"/>
    </row>
    <row r="31" spans="1:34">
      <c r="B31" s="84" t="s">
        <v>3</v>
      </c>
      <c r="F31" s="35"/>
      <c r="H31" s="85"/>
      <c r="I31" s="84"/>
      <c r="J31" s="84"/>
      <c r="K31" s="84"/>
      <c r="L31" s="84"/>
      <c r="M31" s="83"/>
      <c r="N31" s="83"/>
      <c r="O31" s="83"/>
      <c r="P31" s="83"/>
      <c r="Q31" s="83"/>
      <c r="R31" s="83"/>
      <c r="S31" s="82"/>
      <c r="T31" s="82"/>
      <c r="U31" s="78"/>
      <c r="V31" s="78"/>
      <c r="W31" s="54"/>
      <c r="X31" s="54"/>
      <c r="Y31" s="57"/>
      <c r="Z31" s="57"/>
      <c r="AA31" s="54"/>
    </row>
    <row r="32" spans="1:34">
      <c r="B32" s="54"/>
      <c r="F32" s="35"/>
      <c r="H32" s="86"/>
      <c r="I32" s="54"/>
      <c r="J32" s="54"/>
      <c r="K32" s="54"/>
      <c r="L32" s="54"/>
      <c r="M32" s="53"/>
      <c r="N32" s="53"/>
      <c r="O32" s="53"/>
      <c r="P32" s="53"/>
      <c r="Q32" s="53"/>
      <c r="R32" s="53"/>
      <c r="S32" s="54"/>
      <c r="T32" s="54"/>
      <c r="U32" s="54"/>
      <c r="V32" s="54"/>
      <c r="W32" s="54"/>
      <c r="X32" s="54"/>
      <c r="Y32" s="57"/>
      <c r="Z32" s="57"/>
      <c r="AA32" s="54"/>
    </row>
    <row r="33" spans="2:33" s="35" customFormat="1">
      <c r="B33" s="87" t="s">
        <v>7</v>
      </c>
      <c r="H33" s="88"/>
      <c r="I33" s="87"/>
      <c r="J33" s="87"/>
      <c r="K33" s="87"/>
      <c r="L33" s="87"/>
      <c r="M33" s="27"/>
      <c r="N33" s="27"/>
      <c r="O33" s="27"/>
      <c r="P33" s="27"/>
      <c r="Q33" s="27"/>
      <c r="R33" s="27"/>
      <c r="S33" s="89"/>
      <c r="T33" s="89"/>
      <c r="U33" s="28"/>
      <c r="V33" s="28"/>
      <c r="W33" s="89"/>
      <c r="X33" s="54"/>
      <c r="Y33" s="57"/>
      <c r="Z33" s="57"/>
      <c r="AA33" s="54"/>
    </row>
    <row r="34" spans="2:33" s="35" customFormat="1">
      <c r="B34" s="149" t="s">
        <v>194</v>
      </c>
      <c r="C34" s="159"/>
      <c r="D34" s="159"/>
      <c r="E34" s="159"/>
      <c r="H34" s="86"/>
      <c r="I34" s="86"/>
      <c r="J34" s="86"/>
      <c r="K34" s="86"/>
      <c r="L34" s="86"/>
      <c r="M34" s="1"/>
      <c r="N34" s="1"/>
      <c r="O34" s="1"/>
      <c r="P34" s="1"/>
      <c r="Q34" s="1"/>
      <c r="R34" s="1"/>
      <c r="S34" s="90"/>
      <c r="T34" s="90"/>
      <c r="U34" s="1"/>
      <c r="V34" s="1"/>
      <c r="W34" s="89"/>
      <c r="X34" s="91"/>
      <c r="Y34" s="92"/>
      <c r="Z34" s="92"/>
      <c r="AA34" s="91"/>
      <c r="AB34" s="48"/>
      <c r="AC34" s="48"/>
      <c r="AD34" s="48"/>
      <c r="AE34" s="48"/>
      <c r="AF34" s="48"/>
      <c r="AG34" s="48"/>
    </row>
    <row r="35" spans="2:33" s="35" customFormat="1">
      <c r="B35" s="146" t="s">
        <v>107</v>
      </c>
      <c r="C35" s="160" t="s">
        <v>167</v>
      </c>
      <c r="D35"/>
      <c r="E35"/>
      <c r="H35" s="86"/>
      <c r="I35" s="86"/>
      <c r="J35" s="86"/>
      <c r="K35" s="86"/>
      <c r="L35" s="86"/>
      <c r="M35" s="1"/>
      <c r="N35" s="1"/>
      <c r="O35" s="1"/>
      <c r="P35" s="1"/>
      <c r="Q35" s="1"/>
      <c r="R35" s="1"/>
      <c r="S35" s="90"/>
      <c r="T35" s="90"/>
      <c r="U35" s="1"/>
      <c r="V35" s="1"/>
      <c r="W35" s="89"/>
      <c r="X35" s="91"/>
      <c r="Y35" s="92"/>
      <c r="Z35" s="92"/>
      <c r="AA35" s="91"/>
      <c r="AB35" s="48"/>
      <c r="AC35" s="48"/>
      <c r="AD35" s="48"/>
      <c r="AE35" s="48"/>
      <c r="AF35" s="48"/>
      <c r="AG35" s="48"/>
    </row>
    <row r="36" spans="2:33" s="35" customFormat="1">
      <c r="B36" s="146" t="s">
        <v>109</v>
      </c>
      <c r="C36" s="160" t="s">
        <v>168</v>
      </c>
      <c r="D36"/>
      <c r="E36"/>
      <c r="H36" s="86"/>
      <c r="I36" s="86"/>
      <c r="J36" s="86"/>
      <c r="K36" s="86"/>
      <c r="L36" s="86"/>
      <c r="M36" s="1"/>
      <c r="N36" s="1"/>
      <c r="O36" s="1"/>
      <c r="P36" s="1"/>
      <c r="Q36" s="1"/>
      <c r="R36" s="1"/>
      <c r="S36" s="90"/>
      <c r="T36" s="90"/>
      <c r="U36" s="1"/>
      <c r="V36" s="1"/>
      <c r="W36" s="89"/>
      <c r="X36" s="91"/>
      <c r="Y36" s="92"/>
      <c r="Z36" s="92"/>
      <c r="AA36" s="91"/>
      <c r="AB36" s="48"/>
      <c r="AC36" s="48"/>
      <c r="AD36" s="48"/>
      <c r="AE36" s="48"/>
      <c r="AF36" s="48"/>
      <c r="AG36" s="48"/>
    </row>
    <row r="37" spans="2:33" s="35" customFormat="1">
      <c r="B37" s="146" t="s">
        <v>108</v>
      </c>
      <c r="C37" s="160" t="s">
        <v>169</v>
      </c>
      <c r="D37"/>
      <c r="E37"/>
      <c r="H37" s="86"/>
      <c r="I37" s="86"/>
      <c r="J37" s="86"/>
      <c r="K37" s="86"/>
      <c r="L37" s="86"/>
      <c r="M37" s="1"/>
      <c r="N37" s="1"/>
      <c r="O37" s="1"/>
      <c r="P37" s="1"/>
      <c r="Q37" s="1"/>
      <c r="R37" s="1"/>
      <c r="S37" s="90"/>
      <c r="T37" s="90"/>
      <c r="U37" s="1"/>
      <c r="V37" s="1"/>
      <c r="W37" s="89"/>
      <c r="X37" s="91"/>
      <c r="Y37" s="92"/>
      <c r="Z37" s="92"/>
      <c r="AA37" s="91"/>
      <c r="AB37" s="48"/>
      <c r="AC37" s="48"/>
      <c r="AD37" s="48"/>
      <c r="AE37" s="48"/>
      <c r="AF37" s="48"/>
      <c r="AG37" s="48"/>
    </row>
    <row r="38" spans="2:33" s="35" customFormat="1">
      <c r="B38" s="146" t="s">
        <v>110</v>
      </c>
      <c r="C38" s="160" t="s">
        <v>170</v>
      </c>
      <c r="D38"/>
      <c r="E38"/>
      <c r="H38" s="86"/>
      <c r="I38" s="86"/>
      <c r="J38" s="86"/>
      <c r="K38" s="86"/>
      <c r="L38" s="86"/>
      <c r="M38" s="1"/>
      <c r="N38" s="1"/>
      <c r="O38" s="1"/>
      <c r="P38" s="1"/>
      <c r="Q38" s="1"/>
      <c r="R38" s="1"/>
      <c r="S38" s="90"/>
      <c r="T38" s="90"/>
      <c r="U38" s="1"/>
      <c r="V38" s="1"/>
      <c r="W38" s="89"/>
      <c r="X38" s="91"/>
      <c r="Y38" s="92"/>
      <c r="Z38" s="92"/>
      <c r="AA38" s="91"/>
      <c r="AB38" s="48"/>
      <c r="AC38" s="48"/>
      <c r="AD38" s="48"/>
      <c r="AE38" s="48"/>
      <c r="AF38" s="48"/>
      <c r="AG38" s="48"/>
    </row>
    <row r="39" spans="2:33" s="35" customFormat="1">
      <c r="B39" s="146" t="s">
        <v>124</v>
      </c>
      <c r="C39" s="160" t="s">
        <v>171</v>
      </c>
      <c r="D39"/>
      <c r="E39"/>
      <c r="H39" s="86"/>
      <c r="I39" s="86"/>
      <c r="J39" s="86"/>
      <c r="K39" s="86"/>
      <c r="L39" s="86"/>
      <c r="M39" s="1"/>
      <c r="N39" s="1"/>
      <c r="O39" s="1"/>
      <c r="P39" s="1"/>
      <c r="Q39" s="1"/>
      <c r="R39" s="1"/>
      <c r="S39" s="90"/>
      <c r="T39" s="90"/>
      <c r="U39" s="1"/>
      <c r="V39" s="1"/>
      <c r="W39" s="89"/>
      <c r="X39" s="91"/>
      <c r="Y39" s="92"/>
      <c r="Z39" s="92"/>
      <c r="AA39" s="91"/>
      <c r="AB39" s="48"/>
      <c r="AC39" s="48"/>
      <c r="AD39" s="48"/>
      <c r="AE39" s="48"/>
      <c r="AF39" s="48"/>
      <c r="AG39" s="48"/>
    </row>
    <row r="40" spans="2:33" s="35" customFormat="1">
      <c r="B40" s="146" t="s">
        <v>125</v>
      </c>
      <c r="C40" s="144" t="s">
        <v>129</v>
      </c>
      <c r="I40" s="89"/>
      <c r="J40" s="89"/>
      <c r="K40" s="89"/>
      <c r="L40" s="89"/>
      <c r="N40" s="1"/>
      <c r="O40" s="1"/>
      <c r="P40" s="1"/>
      <c r="Q40" s="1"/>
      <c r="R40" s="1"/>
      <c r="S40" s="90"/>
      <c r="T40" s="90"/>
      <c r="U40" s="1"/>
      <c r="V40" s="1"/>
      <c r="W40" s="89"/>
      <c r="X40" s="91"/>
      <c r="Y40" s="92"/>
      <c r="Z40" s="92"/>
      <c r="AA40" s="91"/>
      <c r="AB40" s="48"/>
      <c r="AC40" s="48"/>
      <c r="AD40" s="48"/>
      <c r="AE40" s="48"/>
      <c r="AF40" s="48"/>
      <c r="AG40" s="48"/>
    </row>
    <row r="41" spans="2:33" s="35" customFormat="1">
      <c r="B41" s="146" t="s">
        <v>126</v>
      </c>
      <c r="C41" s="144" t="s">
        <v>172</v>
      </c>
      <c r="I41" s="93"/>
      <c r="J41" s="93"/>
      <c r="K41" s="93"/>
      <c r="L41" s="93"/>
      <c r="N41" s="28"/>
      <c r="O41" s="28"/>
      <c r="P41" s="28"/>
      <c r="Q41" s="28"/>
      <c r="R41" s="28"/>
      <c r="S41" s="93"/>
      <c r="T41" s="93"/>
      <c r="U41" s="28"/>
      <c r="V41" s="28"/>
      <c r="W41" s="89"/>
      <c r="X41" s="91"/>
      <c r="Y41" s="92"/>
      <c r="Z41" s="92"/>
      <c r="AA41" s="91"/>
      <c r="AB41" s="48"/>
      <c r="AC41" s="48"/>
      <c r="AD41" s="48"/>
      <c r="AE41" s="48"/>
      <c r="AF41" s="48"/>
      <c r="AG41" s="48"/>
    </row>
    <row r="42" spans="2:33" s="35" customFormat="1">
      <c r="B42" s="146" t="s">
        <v>127</v>
      </c>
      <c r="C42" s="89" t="s">
        <v>135</v>
      </c>
      <c r="I42" s="93"/>
      <c r="J42" s="93"/>
      <c r="K42" s="93"/>
      <c r="L42" s="93"/>
      <c r="N42" s="28"/>
      <c r="O42" s="28"/>
      <c r="P42" s="28"/>
      <c r="Q42" s="28"/>
      <c r="R42" s="28"/>
      <c r="S42" s="93"/>
      <c r="T42" s="93"/>
      <c r="U42" s="28"/>
      <c r="V42" s="28"/>
      <c r="W42" s="89"/>
      <c r="X42" s="91"/>
      <c r="Y42" s="92"/>
      <c r="Z42" s="92"/>
      <c r="AA42" s="91"/>
      <c r="AB42" s="48"/>
      <c r="AC42" s="48"/>
      <c r="AD42" s="48"/>
      <c r="AE42" s="48"/>
      <c r="AF42" s="48"/>
      <c r="AG42" s="48"/>
    </row>
    <row r="43" spans="2:33" s="35" customFormat="1">
      <c r="B43" s="146" t="s">
        <v>128</v>
      </c>
      <c r="C43" s="89" t="s">
        <v>136</v>
      </c>
      <c r="I43" s="93"/>
      <c r="J43" s="93"/>
      <c r="K43" s="93"/>
      <c r="L43" s="93"/>
      <c r="N43" s="28"/>
      <c r="O43" s="28"/>
      <c r="P43" s="28"/>
      <c r="Q43" s="28"/>
      <c r="R43" s="28"/>
      <c r="S43" s="93"/>
      <c r="T43" s="93"/>
      <c r="U43" s="28"/>
      <c r="V43" s="28"/>
      <c r="W43" s="89"/>
      <c r="X43" s="91"/>
      <c r="Y43" s="92"/>
      <c r="Z43" s="92"/>
      <c r="AA43" s="91"/>
      <c r="AB43" s="48"/>
      <c r="AC43" s="48"/>
      <c r="AD43" s="48"/>
      <c r="AE43" s="48"/>
      <c r="AF43" s="48"/>
      <c r="AG43" s="48"/>
    </row>
    <row r="44" spans="2:33" s="35" customFormat="1">
      <c r="B44" s="146" t="s">
        <v>111</v>
      </c>
      <c r="C44" s="89" t="s">
        <v>137</v>
      </c>
      <c r="I44" s="93"/>
      <c r="J44" s="93"/>
      <c r="K44" s="93"/>
      <c r="L44" s="93"/>
      <c r="N44" s="28"/>
      <c r="O44" s="28"/>
      <c r="P44" s="28"/>
      <c r="Q44" s="28"/>
      <c r="R44" s="28"/>
      <c r="S44" s="93"/>
      <c r="T44" s="93"/>
      <c r="U44" s="28"/>
      <c r="V44" s="28"/>
      <c r="W44" s="89"/>
      <c r="X44" s="91"/>
      <c r="Y44" s="92"/>
      <c r="Z44" s="92"/>
      <c r="AA44" s="91"/>
      <c r="AB44" s="48"/>
      <c r="AC44" s="48"/>
      <c r="AD44" s="48"/>
      <c r="AE44" s="48"/>
      <c r="AF44" s="48"/>
      <c r="AG44" s="48"/>
    </row>
    <row r="45" spans="2:33" s="35" customFormat="1">
      <c r="B45" s="146" t="s">
        <v>112</v>
      </c>
      <c r="C45" s="89" t="s">
        <v>130</v>
      </c>
      <c r="I45" s="93"/>
      <c r="J45" s="93"/>
      <c r="K45" s="93"/>
      <c r="L45" s="93"/>
      <c r="N45" s="28"/>
      <c r="O45" s="28"/>
      <c r="P45" s="28"/>
      <c r="Q45" s="28"/>
      <c r="R45" s="28"/>
      <c r="S45" s="93"/>
      <c r="T45" s="93"/>
      <c r="U45" s="28"/>
      <c r="V45" s="28"/>
      <c r="W45" s="89"/>
      <c r="X45" s="91"/>
      <c r="Y45" s="92"/>
      <c r="Z45" s="92"/>
      <c r="AA45" s="91"/>
      <c r="AB45" s="48"/>
      <c r="AC45" s="48"/>
      <c r="AD45" s="48"/>
      <c r="AE45" s="48"/>
      <c r="AF45" s="48"/>
      <c r="AG45" s="48"/>
    </row>
    <row r="46" spans="2:33" s="35" customFormat="1">
      <c r="B46" s="146" t="s">
        <v>113</v>
      </c>
      <c r="C46" s="89" t="s">
        <v>138</v>
      </c>
      <c r="I46" s="93"/>
      <c r="J46" s="93"/>
      <c r="K46" s="93"/>
      <c r="L46" s="93"/>
      <c r="N46" s="28"/>
      <c r="O46" s="28"/>
      <c r="P46" s="28"/>
      <c r="Q46" s="28"/>
      <c r="R46" s="28"/>
      <c r="S46" s="93"/>
      <c r="T46" s="93"/>
      <c r="U46" s="28"/>
      <c r="V46" s="28"/>
      <c r="W46" s="89"/>
      <c r="X46" s="91"/>
      <c r="Y46" s="92"/>
      <c r="Z46" s="92"/>
      <c r="AA46" s="91"/>
      <c r="AB46" s="48"/>
      <c r="AC46" s="48"/>
      <c r="AD46" s="48"/>
      <c r="AE46" s="48"/>
      <c r="AF46" s="48"/>
      <c r="AG46" s="48"/>
    </row>
    <row r="47" spans="2:33" s="35" customFormat="1">
      <c r="B47" s="150" t="s">
        <v>195</v>
      </c>
      <c r="C47" s="151"/>
      <c r="D47" s="151"/>
      <c r="E47" s="151"/>
      <c r="H47" s="86"/>
      <c r="I47" s="86"/>
      <c r="J47" s="86"/>
      <c r="K47" s="86"/>
      <c r="L47" s="86"/>
      <c r="M47" s="89"/>
      <c r="N47" s="1"/>
      <c r="O47" s="1"/>
      <c r="P47" s="1"/>
      <c r="Q47" s="1"/>
      <c r="R47" s="1"/>
      <c r="S47" s="93"/>
      <c r="T47" s="93"/>
      <c r="U47" s="4"/>
      <c r="V47" s="4"/>
      <c r="W47" s="89"/>
      <c r="X47" s="91"/>
      <c r="Y47" s="92"/>
      <c r="Z47" s="92"/>
      <c r="AA47" s="91"/>
      <c r="AB47" s="48"/>
      <c r="AC47" s="48"/>
      <c r="AD47" s="48"/>
      <c r="AE47" s="48"/>
    </row>
    <row r="48" spans="2:33" s="35" customFormat="1">
      <c r="B48" s="146" t="s">
        <v>114</v>
      </c>
      <c r="C48" s="144" t="s">
        <v>178</v>
      </c>
      <c r="I48" s="94"/>
      <c r="J48" s="94"/>
      <c r="K48" s="94"/>
      <c r="L48" s="94"/>
      <c r="N48" s="29"/>
      <c r="O48" s="29"/>
      <c r="P48" s="29"/>
      <c r="Q48" s="29"/>
      <c r="R48" s="29"/>
      <c r="S48" s="95"/>
      <c r="T48" s="95"/>
      <c r="U48" s="4"/>
      <c r="V48" s="4"/>
      <c r="W48" s="89"/>
      <c r="X48" s="91"/>
      <c r="Y48" s="92"/>
      <c r="Z48" s="92"/>
      <c r="AA48" s="91"/>
      <c r="AB48" s="48"/>
      <c r="AC48" s="48"/>
      <c r="AD48" s="48"/>
      <c r="AE48" s="48"/>
    </row>
    <row r="49" spans="2:33" s="35" customFormat="1">
      <c r="B49" s="146" t="s">
        <v>115</v>
      </c>
      <c r="C49" s="144" t="s">
        <v>139</v>
      </c>
      <c r="I49" s="94"/>
      <c r="J49" s="94"/>
      <c r="K49" s="94"/>
      <c r="L49" s="94"/>
      <c r="N49" s="29"/>
      <c r="O49" s="29"/>
      <c r="P49" s="29"/>
      <c r="Q49" s="29"/>
      <c r="R49" s="29"/>
      <c r="S49" s="95"/>
      <c r="T49" s="95"/>
      <c r="U49" s="4"/>
      <c r="V49" s="4"/>
      <c r="W49" s="89"/>
      <c r="X49" s="91"/>
      <c r="Y49" s="92"/>
      <c r="Z49" s="92"/>
      <c r="AA49" s="91"/>
      <c r="AB49" s="48"/>
      <c r="AC49" s="48"/>
      <c r="AD49" s="48"/>
      <c r="AE49" s="48"/>
    </row>
    <row r="50" spans="2:33" s="35" customFormat="1">
      <c r="B50" s="146" t="s">
        <v>116</v>
      </c>
      <c r="C50" s="145" t="s">
        <v>142</v>
      </c>
      <c r="I50" s="94"/>
      <c r="J50" s="94"/>
      <c r="K50" s="94"/>
      <c r="L50" s="94"/>
      <c r="N50" s="29"/>
      <c r="O50" s="29"/>
      <c r="P50" s="29"/>
      <c r="Q50" s="29"/>
      <c r="R50" s="29"/>
      <c r="S50" s="95"/>
      <c r="T50" s="95"/>
      <c r="U50" s="4"/>
      <c r="V50" s="4"/>
      <c r="W50" s="89"/>
      <c r="X50" s="91"/>
      <c r="Y50" s="92"/>
      <c r="Z50" s="92"/>
      <c r="AA50" s="91"/>
      <c r="AB50" s="48"/>
      <c r="AC50" s="48"/>
      <c r="AD50" s="48"/>
      <c r="AE50" s="48"/>
    </row>
    <row r="51" spans="2:33" s="35" customFormat="1">
      <c r="B51" s="146" t="s">
        <v>117</v>
      </c>
      <c r="C51" s="145" t="s">
        <v>147</v>
      </c>
      <c r="I51" s="94"/>
      <c r="J51" s="94"/>
      <c r="K51" s="94"/>
      <c r="L51" s="94"/>
      <c r="N51" s="29"/>
      <c r="O51" s="29"/>
      <c r="P51" s="29"/>
      <c r="Q51" s="29"/>
      <c r="R51" s="29"/>
      <c r="S51" s="95"/>
      <c r="T51" s="95"/>
      <c r="U51" s="4"/>
      <c r="V51" s="4"/>
      <c r="W51" s="89"/>
      <c r="X51" s="91"/>
      <c r="Y51" s="92"/>
      <c r="Z51" s="92"/>
      <c r="AA51" s="91"/>
      <c r="AB51" s="48"/>
      <c r="AC51" s="48"/>
      <c r="AD51" s="48"/>
      <c r="AE51" s="48"/>
    </row>
    <row r="52" spans="2:33" s="35" customFormat="1">
      <c r="B52" s="146" t="s">
        <v>118</v>
      </c>
      <c r="C52" s="145" t="s">
        <v>150</v>
      </c>
      <c r="I52" s="94"/>
      <c r="J52" s="94"/>
      <c r="K52" s="94"/>
      <c r="L52" s="94"/>
      <c r="N52" s="29"/>
      <c r="O52" s="29"/>
      <c r="P52" s="29"/>
      <c r="Q52" s="29"/>
      <c r="R52" s="29"/>
      <c r="S52" s="95"/>
      <c r="T52" s="95"/>
      <c r="U52" s="4"/>
      <c r="V52" s="4"/>
      <c r="W52" s="89"/>
      <c r="X52" s="91"/>
      <c r="Y52" s="92"/>
      <c r="Z52" s="92"/>
      <c r="AA52" s="91"/>
      <c r="AB52" s="48"/>
      <c r="AC52" s="48"/>
      <c r="AD52" s="48"/>
      <c r="AE52" s="48"/>
    </row>
    <row r="53" spans="2:33" s="35" customFormat="1">
      <c r="B53" s="146" t="s">
        <v>119</v>
      </c>
      <c r="C53" s="145" t="s">
        <v>149</v>
      </c>
      <c r="I53" s="94"/>
      <c r="J53" s="94"/>
      <c r="K53" s="94"/>
      <c r="L53" s="94"/>
      <c r="N53" s="29"/>
      <c r="O53" s="29"/>
      <c r="P53" s="29"/>
      <c r="Q53" s="29"/>
      <c r="R53" s="29"/>
      <c r="S53" s="95"/>
      <c r="T53" s="95"/>
      <c r="U53" s="4"/>
      <c r="V53" s="4"/>
      <c r="W53" s="89"/>
      <c r="X53" s="91"/>
      <c r="Y53" s="92"/>
      <c r="Z53" s="92"/>
      <c r="AA53" s="91"/>
      <c r="AB53" s="48"/>
      <c r="AC53" s="48"/>
      <c r="AD53" s="48"/>
      <c r="AE53" s="48"/>
    </row>
    <row r="54" spans="2:33" s="35" customFormat="1">
      <c r="B54" s="146" t="s">
        <v>120</v>
      </c>
      <c r="C54" s="144" t="s">
        <v>179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48"/>
      <c r="AC54" s="48"/>
      <c r="AD54" s="48"/>
      <c r="AE54" s="48"/>
    </row>
    <row r="55" spans="2:33" s="35" customFormat="1">
      <c r="B55" s="146" t="s">
        <v>121</v>
      </c>
      <c r="C55" s="144" t="s">
        <v>140</v>
      </c>
      <c r="I55" s="93"/>
      <c r="J55" s="93"/>
      <c r="K55" s="93"/>
      <c r="L55" s="93"/>
      <c r="N55" s="28"/>
      <c r="O55" s="28"/>
      <c r="P55" s="28"/>
      <c r="Q55" s="28"/>
      <c r="R55" s="28"/>
      <c r="S55" s="93"/>
      <c r="T55" s="93"/>
      <c r="U55" s="28"/>
      <c r="V55" s="28"/>
      <c r="W55" s="89"/>
      <c r="X55" s="91"/>
      <c r="Y55" s="92"/>
      <c r="Z55" s="92"/>
      <c r="AA55" s="91"/>
      <c r="AB55" s="48"/>
      <c r="AC55" s="48"/>
      <c r="AD55" s="48"/>
      <c r="AE55" s="48"/>
    </row>
    <row r="56" spans="2:33" s="35" customFormat="1">
      <c r="B56" s="146" t="s">
        <v>122</v>
      </c>
      <c r="C56" s="89" t="s">
        <v>131</v>
      </c>
      <c r="I56" s="93"/>
      <c r="J56" s="93"/>
      <c r="K56" s="93"/>
      <c r="L56" s="93"/>
      <c r="N56" s="28"/>
      <c r="O56" s="28"/>
      <c r="P56" s="28"/>
      <c r="Q56" s="28"/>
      <c r="R56" s="28"/>
      <c r="S56" s="93"/>
      <c r="T56" s="93"/>
      <c r="U56" s="28"/>
      <c r="V56" s="28"/>
      <c r="W56" s="89"/>
      <c r="X56" s="91"/>
      <c r="Y56" s="92"/>
      <c r="Z56" s="92"/>
      <c r="AA56" s="91"/>
      <c r="AB56" s="48"/>
      <c r="AC56" s="48"/>
      <c r="AD56" s="48"/>
      <c r="AE56" s="48"/>
    </row>
    <row r="57" spans="2:33" s="35" customFormat="1">
      <c r="B57" s="146" t="s">
        <v>123</v>
      </c>
      <c r="C57" s="89" t="s">
        <v>138</v>
      </c>
      <c r="I57" s="93"/>
      <c r="J57" s="93"/>
      <c r="K57" s="93"/>
      <c r="L57" s="93"/>
      <c r="N57" s="28"/>
      <c r="O57" s="28"/>
      <c r="P57" s="28"/>
      <c r="Q57" s="28"/>
      <c r="R57" s="28"/>
      <c r="S57" s="93"/>
      <c r="T57" s="93"/>
      <c r="U57" s="28"/>
      <c r="V57" s="28"/>
      <c r="W57" s="89"/>
      <c r="X57" s="91"/>
      <c r="Y57" s="92"/>
      <c r="Z57" s="92"/>
      <c r="AA57" s="91"/>
      <c r="AB57" s="48"/>
      <c r="AC57" s="48"/>
      <c r="AD57" s="48"/>
      <c r="AE57" s="48"/>
      <c r="AF57" s="48"/>
      <c r="AG57" s="48"/>
    </row>
    <row r="58" spans="2:33" s="35" customFormat="1" ht="12.6" customHeight="1">
      <c r="B58" s="146" t="s">
        <v>173</v>
      </c>
      <c r="C58" s="144" t="s">
        <v>180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48"/>
      <c r="AC58" s="48"/>
      <c r="AD58" s="48"/>
      <c r="AE58" s="48"/>
    </row>
    <row r="59" spans="2:33" s="48" customFormat="1">
      <c r="B59" s="146" t="s">
        <v>174</v>
      </c>
      <c r="C59" s="89" t="s">
        <v>132</v>
      </c>
      <c r="I59" s="93"/>
      <c r="J59" s="93"/>
      <c r="K59" s="93"/>
      <c r="L59" s="93"/>
      <c r="N59" s="28"/>
      <c r="O59" s="28"/>
      <c r="P59" s="28"/>
      <c r="Q59" s="28"/>
      <c r="R59" s="28"/>
      <c r="S59" s="93"/>
      <c r="T59" s="93"/>
      <c r="U59" s="28"/>
      <c r="V59" s="28"/>
      <c r="W59" s="93"/>
      <c r="X59" s="91"/>
      <c r="Y59" s="92"/>
      <c r="Z59" s="92"/>
      <c r="AA59" s="91"/>
    </row>
    <row r="60" spans="2:33" s="48" customFormat="1">
      <c r="B60" s="146" t="s">
        <v>175</v>
      </c>
      <c r="C60" s="89" t="s">
        <v>133</v>
      </c>
      <c r="I60" s="93"/>
      <c r="J60" s="93"/>
      <c r="K60" s="93"/>
      <c r="L60" s="93"/>
      <c r="N60" s="28"/>
      <c r="O60" s="28"/>
      <c r="P60" s="28"/>
      <c r="Q60" s="28"/>
      <c r="R60" s="28"/>
      <c r="S60" s="93"/>
      <c r="T60" s="93"/>
      <c r="U60" s="28"/>
      <c r="V60" s="28"/>
      <c r="W60" s="93"/>
      <c r="X60" s="91"/>
      <c r="Y60" s="92"/>
      <c r="Z60" s="92"/>
      <c r="AA60" s="91"/>
    </row>
    <row r="61" spans="2:33" s="48" customFormat="1">
      <c r="B61" s="146" t="s">
        <v>176</v>
      </c>
      <c r="C61" s="89" t="s">
        <v>134</v>
      </c>
      <c r="I61" s="93"/>
      <c r="J61" s="93"/>
      <c r="K61" s="93"/>
      <c r="L61" s="93"/>
      <c r="N61" s="28"/>
      <c r="O61" s="28"/>
      <c r="P61" s="28"/>
      <c r="Q61" s="28"/>
      <c r="R61" s="28"/>
      <c r="S61" s="93"/>
      <c r="T61" s="93"/>
      <c r="U61" s="28"/>
      <c r="V61" s="28"/>
      <c r="W61" s="93"/>
      <c r="X61" s="91"/>
      <c r="Y61" s="92"/>
      <c r="Z61" s="92"/>
      <c r="AA61" s="91"/>
    </row>
    <row r="62" spans="2:33" s="48" customFormat="1">
      <c r="B62" s="146" t="s">
        <v>177</v>
      </c>
      <c r="C62" s="89" t="s">
        <v>141</v>
      </c>
      <c r="I62" s="93"/>
      <c r="J62" s="93"/>
      <c r="K62" s="93"/>
      <c r="L62" s="93"/>
      <c r="N62" s="28"/>
      <c r="O62" s="28"/>
      <c r="P62" s="28"/>
      <c r="Q62" s="28"/>
      <c r="R62" s="28"/>
      <c r="S62" s="93"/>
      <c r="T62" s="93"/>
      <c r="U62" s="28"/>
      <c r="V62" s="28"/>
      <c r="W62" s="93"/>
      <c r="X62" s="91"/>
      <c r="Y62" s="92"/>
      <c r="Z62" s="92"/>
      <c r="AA62" s="91"/>
    </row>
    <row r="65" spans="2:17">
      <c r="B65" s="148" t="s">
        <v>154</v>
      </c>
      <c r="H65" s="112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48" t="s">
        <v>155</v>
      </c>
      <c r="H66" s="52"/>
      <c r="I66" s="105"/>
      <c r="J66" s="105"/>
      <c r="K66" s="105"/>
      <c r="L66" s="105"/>
      <c r="M66" s="105"/>
      <c r="N66" s="105"/>
      <c r="O66" s="105"/>
      <c r="P66" s="105"/>
      <c r="Q66" s="105"/>
    </row>
  </sheetData>
  <mergeCells count="3">
    <mergeCell ref="M4:AA4"/>
    <mergeCell ref="A4:L4"/>
    <mergeCell ref="AB4:AH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zoomScaleNormal="100" workbookViewId="0">
      <pane ySplit="5" topLeftCell="A6" activePane="bottomLeft" state="frozen"/>
      <selection pane="bottomLeft" activeCell="K17" sqref="K17"/>
    </sheetView>
  </sheetViews>
  <sheetFormatPr defaultColWidth="9.33203125" defaultRowHeight="13.2"/>
  <cols>
    <col min="1" max="1" width="56.33203125" style="49" customWidth="1"/>
    <col min="2" max="2" width="15.6640625" style="49" customWidth="1"/>
    <col min="3" max="3" width="15.6640625" style="7" customWidth="1"/>
    <col min="4" max="4" width="15.6640625" style="5" customWidth="1"/>
    <col min="5" max="16384" width="9.33203125" style="49"/>
  </cols>
  <sheetData>
    <row r="1" spans="1:4">
      <c r="A1" s="5"/>
      <c r="B1" s="5"/>
      <c r="D1" s="9" t="s">
        <v>52</v>
      </c>
    </row>
    <row r="2" spans="1:4" ht="13.8">
      <c r="A2" s="102" t="s">
        <v>200</v>
      </c>
      <c r="B2" s="6"/>
    </row>
    <row r="3" spans="1:4">
      <c r="A3" s="3" t="s">
        <v>13</v>
      </c>
      <c r="B3" s="2"/>
      <c r="C3" s="8"/>
    </row>
    <row r="4" spans="1:4">
      <c r="A4" s="19" t="s">
        <v>15</v>
      </c>
      <c r="B4" s="2"/>
      <c r="C4" s="8"/>
    </row>
    <row r="5" spans="1:4" ht="27" thickBot="1">
      <c r="A5" s="96"/>
      <c r="B5" s="32" t="s">
        <v>187</v>
      </c>
      <c r="C5" s="32" t="s">
        <v>188</v>
      </c>
      <c r="D5" s="33" t="s">
        <v>189</v>
      </c>
    </row>
    <row r="6" spans="1:4" ht="14.4" thickTop="1" thickBot="1">
      <c r="A6" s="97" t="s">
        <v>92</v>
      </c>
      <c r="B6" s="125"/>
      <c r="C6" s="125"/>
      <c r="D6" s="125"/>
    </row>
    <row r="7" spans="1:4" ht="14.4" thickTop="1" thickBot="1">
      <c r="A7" s="220" t="s">
        <v>51</v>
      </c>
      <c r="B7" s="221"/>
      <c r="C7" s="221"/>
      <c r="D7" s="222"/>
    </row>
    <row r="8" spans="1:4" ht="14.4" thickTop="1" thickBot="1">
      <c r="A8" s="141" t="s">
        <v>102</v>
      </c>
      <c r="B8" s="126"/>
      <c r="C8" s="126"/>
      <c r="D8" s="126"/>
    </row>
    <row r="9" spans="1:4" ht="14.4" thickTop="1" thickBot="1">
      <c r="A9" s="134" t="s">
        <v>54</v>
      </c>
      <c r="B9" s="133">
        <f>B8*12</f>
        <v>0</v>
      </c>
      <c r="C9" s="133">
        <f>C8*12</f>
        <v>0</v>
      </c>
      <c r="D9" s="132">
        <f>D8*12</f>
        <v>0</v>
      </c>
    </row>
    <row r="10" spans="1:4" ht="15" customHeight="1" thickTop="1" thickBot="1">
      <c r="A10" s="142" t="s">
        <v>106</v>
      </c>
      <c r="B10" s="125"/>
      <c r="C10" s="125"/>
      <c r="D10" s="125"/>
    </row>
    <row r="11" spans="1:4" ht="16.5" customHeight="1" thickTop="1" thickBot="1">
      <c r="A11" s="143" t="s">
        <v>14</v>
      </c>
      <c r="B11" s="125"/>
      <c r="C11" s="125"/>
      <c r="D11" s="126"/>
    </row>
    <row r="12" spans="1:4" ht="14.4" thickTop="1" thickBot="1">
      <c r="A12" s="138" t="s">
        <v>27</v>
      </c>
      <c r="B12" s="130">
        <f>B31</f>
        <v>0</v>
      </c>
      <c r="C12" s="131">
        <f t="shared" ref="C12:D12" si="0">C31</f>
        <v>0</v>
      </c>
      <c r="D12" s="130">
        <f t="shared" si="0"/>
        <v>0</v>
      </c>
    </row>
    <row r="13" spans="1:4" ht="14.4" thickTop="1" thickBot="1">
      <c r="A13" s="135" t="s">
        <v>105</v>
      </c>
      <c r="B13" s="132">
        <f t="shared" ref="B13" si="1">B9+B10+B11+B12</f>
        <v>0</v>
      </c>
      <c r="C13" s="125"/>
      <c r="D13" s="132">
        <f>D9+D10+D11+D12</f>
        <v>0</v>
      </c>
    </row>
    <row r="14" spans="1:4" ht="13.8" thickTop="1">
      <c r="A14" s="138" t="s">
        <v>4</v>
      </c>
      <c r="B14" s="130">
        <f>B15+B16</f>
        <v>0</v>
      </c>
      <c r="C14" s="130">
        <f>C15+C16</f>
        <v>0</v>
      </c>
      <c r="D14" s="130">
        <f>D15+D16</f>
        <v>0</v>
      </c>
    </row>
    <row r="15" spans="1:4">
      <c r="A15" s="141" t="s">
        <v>103</v>
      </c>
      <c r="B15" s="130">
        <f>ROUND(B13*33%,0)</f>
        <v>0</v>
      </c>
      <c r="C15" s="130">
        <f>ROUND(C13*33%,0)</f>
        <v>0</v>
      </c>
      <c r="D15" s="130">
        <f>ROUND(D13*33%,0)</f>
        <v>0</v>
      </c>
    </row>
    <row r="16" spans="1:4" ht="13.8" thickBot="1">
      <c r="A16" s="141" t="s">
        <v>104</v>
      </c>
      <c r="B16" s="130">
        <f>ROUND(B13*0.8%,0)</f>
        <v>0</v>
      </c>
      <c r="C16" s="130">
        <f>ROUND(C13*0.8%,0)</f>
        <v>0</v>
      </c>
      <c r="D16" s="130">
        <f>ROUND(D13*0.8%,0)</f>
        <v>0</v>
      </c>
    </row>
    <row r="17" spans="1:4" ht="14.4" thickTop="1" thickBot="1">
      <c r="A17" s="136" t="s">
        <v>5</v>
      </c>
      <c r="B17" s="132">
        <f t="shared" ref="B17:C17" si="2">ROUND(B13+B14,0)</f>
        <v>0</v>
      </c>
      <c r="C17" s="132">
        <f t="shared" si="2"/>
        <v>0</v>
      </c>
      <c r="D17" s="132">
        <f>ROUND(D13+D14,0)</f>
        <v>0</v>
      </c>
    </row>
    <row r="18" spans="1:4" ht="13.8" thickBot="1">
      <c r="A18" s="223" t="s">
        <v>8</v>
      </c>
      <c r="B18" s="224"/>
      <c r="C18" s="224"/>
      <c r="D18" s="225"/>
    </row>
    <row r="19" spans="1:4" ht="14.4" thickTop="1" thickBot="1">
      <c r="A19" s="147" t="s">
        <v>157</v>
      </c>
      <c r="B19" s="126"/>
      <c r="C19" s="126"/>
      <c r="D19" s="126"/>
    </row>
    <row r="20" spans="1:4" ht="13.8" thickTop="1">
      <c r="A20" s="152" t="s">
        <v>152</v>
      </c>
      <c r="B20" s="122"/>
      <c r="C20" s="122"/>
      <c r="D20" s="130">
        <f>ROUND(D19/1.2,0)</f>
        <v>0</v>
      </c>
    </row>
    <row r="21" spans="1:4" ht="13.8" thickBot="1">
      <c r="A21" s="152" t="s">
        <v>153</v>
      </c>
      <c r="B21" s="122"/>
      <c r="C21" s="122"/>
      <c r="D21" s="130">
        <f>D19-D20</f>
        <v>0</v>
      </c>
    </row>
    <row r="22" spans="1:4" ht="14.4" thickTop="1" thickBot="1">
      <c r="A22" s="137" t="s">
        <v>9</v>
      </c>
      <c r="B22" s="125"/>
      <c r="C22" s="132">
        <f t="shared" ref="C22:D22" si="3">ROUND(SUM(C23:C26),0)</f>
        <v>0</v>
      </c>
      <c r="D22" s="132">
        <f t="shared" si="3"/>
        <v>0</v>
      </c>
    </row>
    <row r="23" spans="1:4" ht="14.4" thickTop="1" thickBot="1">
      <c r="A23" s="138" t="s">
        <v>143</v>
      </c>
      <c r="B23" s="123"/>
      <c r="C23" s="128"/>
      <c r="D23" s="126"/>
    </row>
    <row r="24" spans="1:4" ht="14.4" thickTop="1" thickBot="1">
      <c r="A24" s="139" t="s">
        <v>28</v>
      </c>
      <c r="B24" s="122"/>
      <c r="C24" s="129"/>
      <c r="D24" s="126"/>
    </row>
    <row r="25" spans="1:4" ht="27.6" thickTop="1" thickBot="1">
      <c r="A25" s="138" t="s">
        <v>145</v>
      </c>
      <c r="B25" s="122"/>
      <c r="C25" s="129"/>
      <c r="D25" s="126"/>
    </row>
    <row r="26" spans="1:4" ht="14.4" thickTop="1" thickBot="1">
      <c r="A26" s="138" t="s">
        <v>30</v>
      </c>
      <c r="B26" s="122"/>
      <c r="C26" s="129"/>
      <c r="D26" s="126"/>
    </row>
    <row r="27" spans="1:4" ht="14.4" thickTop="1" thickBot="1">
      <c r="A27" s="226" t="s">
        <v>23</v>
      </c>
      <c r="B27" s="227"/>
      <c r="C27" s="227"/>
      <c r="D27" s="228"/>
    </row>
    <row r="28" spans="1:4" ht="14.4" thickTop="1" thickBot="1">
      <c r="A28" s="138" t="s">
        <v>36</v>
      </c>
      <c r="B28" s="122"/>
      <c r="C28" s="122"/>
      <c r="D28" s="126"/>
    </row>
    <row r="29" spans="1:4" ht="14.4" thickTop="1" thickBot="1">
      <c r="A29" s="138" t="s">
        <v>36</v>
      </c>
      <c r="B29" s="122"/>
      <c r="C29" s="122"/>
      <c r="D29" s="126"/>
    </row>
    <row r="30" spans="1:4" ht="14.4" thickTop="1" thickBot="1">
      <c r="A30" s="138" t="s">
        <v>36</v>
      </c>
      <c r="B30" s="122"/>
      <c r="C30" s="122"/>
      <c r="D30" s="126"/>
    </row>
    <row r="31" spans="1:4" ht="14.4" thickTop="1" thickBot="1">
      <c r="A31" s="140" t="s">
        <v>37</v>
      </c>
      <c r="B31" s="127"/>
      <c r="C31" s="127"/>
      <c r="D31" s="132">
        <f>ROUND(SUM(D28:D30),0)</f>
        <v>0</v>
      </c>
    </row>
    <row r="32" spans="1:4" s="50" customFormat="1" ht="13.8" thickTop="1">
      <c r="A32" s="22"/>
      <c r="B32" s="23"/>
      <c r="C32" s="23"/>
      <c r="D32" s="24"/>
    </row>
    <row r="33" spans="1:4" s="50" customFormat="1">
      <c r="A33" s="20" t="s">
        <v>17</v>
      </c>
      <c r="B33" s="23"/>
      <c r="C33" s="23"/>
      <c r="D33" s="34">
        <v>44927</v>
      </c>
    </row>
    <row r="34" spans="1:4" s="50" customFormat="1">
      <c r="A34" s="20" t="s">
        <v>18</v>
      </c>
      <c r="B34" s="23"/>
      <c r="C34" s="23"/>
      <c r="D34" s="25"/>
    </row>
    <row r="35" spans="1:4" s="50" customFormat="1">
      <c r="A35" s="20" t="s">
        <v>19</v>
      </c>
      <c r="B35" s="23"/>
      <c r="C35" s="23"/>
      <c r="D35" s="21"/>
    </row>
    <row r="36" spans="1:4" s="50" customFormat="1">
      <c r="A36" s="20" t="s">
        <v>20</v>
      </c>
      <c r="B36" s="23"/>
      <c r="C36" s="23"/>
      <c r="D36" s="21"/>
    </row>
    <row r="37" spans="1:4">
      <c r="A37" s="20" t="s">
        <v>21</v>
      </c>
      <c r="B37" s="23"/>
      <c r="C37" s="23"/>
      <c r="D37" s="21"/>
    </row>
    <row r="38" spans="1:4">
      <c r="A38" s="10" t="s">
        <v>0</v>
      </c>
      <c r="B38" s="10"/>
      <c r="C38" s="11"/>
      <c r="D38" s="12"/>
    </row>
    <row r="39" spans="1:4">
      <c r="A39" s="13" t="s">
        <v>1</v>
      </c>
      <c r="B39" s="13"/>
      <c r="C39" s="11"/>
      <c r="D39" s="12"/>
    </row>
    <row r="40" spans="1:4">
      <c r="A40" s="13" t="s">
        <v>2</v>
      </c>
      <c r="B40" s="13"/>
      <c r="C40" s="11"/>
      <c r="D40" s="12"/>
    </row>
    <row r="41" spans="1:4">
      <c r="A41" s="13" t="s">
        <v>6</v>
      </c>
      <c r="B41" s="13"/>
      <c r="C41" s="11"/>
      <c r="D41" s="12"/>
    </row>
    <row r="42" spans="1:4">
      <c r="A42" s="14" t="s">
        <v>3</v>
      </c>
      <c r="B42" s="14"/>
      <c r="C42" s="11"/>
      <c r="D42" s="12"/>
    </row>
    <row r="43" spans="1:4">
      <c r="A43" s="14"/>
      <c r="B43" s="14"/>
      <c r="C43" s="11"/>
      <c r="D43" s="12"/>
    </row>
    <row r="44" spans="1:4" ht="12.75" customHeight="1">
      <c r="A44" s="98" t="s">
        <v>7</v>
      </c>
      <c r="B44" s="15"/>
      <c r="C44" s="16"/>
      <c r="D44" s="17"/>
    </row>
    <row r="45" spans="1:4">
      <c r="A45" s="218" t="s">
        <v>190</v>
      </c>
      <c r="B45" s="218"/>
      <c r="C45" s="218"/>
      <c r="D45" s="218"/>
    </row>
    <row r="46" spans="1:4">
      <c r="A46" s="18" t="s">
        <v>93</v>
      </c>
      <c r="B46" s="18"/>
      <c r="C46" s="30"/>
      <c r="D46" s="31"/>
    </row>
    <row r="47" spans="1:4">
      <c r="A47" s="18" t="s">
        <v>38</v>
      </c>
      <c r="B47" s="18"/>
      <c r="C47" s="30"/>
      <c r="D47" s="31"/>
    </row>
    <row r="48" spans="1:4">
      <c r="A48" s="18" t="s">
        <v>39</v>
      </c>
      <c r="B48" s="18"/>
      <c r="C48" s="30"/>
      <c r="D48" s="31"/>
    </row>
    <row r="49" spans="1:4">
      <c r="A49" s="216" t="s">
        <v>40</v>
      </c>
      <c r="B49" s="216"/>
      <c r="C49" s="216"/>
      <c r="D49" s="216"/>
    </row>
    <row r="50" spans="1:4">
      <c r="A50" s="216" t="s">
        <v>41</v>
      </c>
      <c r="B50" s="216"/>
      <c r="C50" s="216"/>
      <c r="D50" s="216"/>
    </row>
    <row r="51" spans="1:4">
      <c r="A51" s="106" t="s">
        <v>42</v>
      </c>
      <c r="B51" s="106"/>
      <c r="C51" s="106"/>
      <c r="D51" s="106"/>
    </row>
    <row r="52" spans="1:4">
      <c r="A52" s="108" t="s">
        <v>10</v>
      </c>
      <c r="B52" s="108"/>
      <c r="C52" s="108"/>
      <c r="D52" s="108"/>
    </row>
    <row r="53" spans="1:4">
      <c r="A53" s="99" t="s">
        <v>24</v>
      </c>
      <c r="B53" s="99"/>
      <c r="C53" s="108"/>
      <c r="D53" s="108"/>
    </row>
    <row r="54" spans="1:4" s="51" customFormat="1" ht="12.75" customHeight="1">
      <c r="A54" s="218" t="s">
        <v>191</v>
      </c>
      <c r="B54" s="218"/>
      <c r="C54" s="218"/>
      <c r="D54" s="218"/>
    </row>
    <row r="55" spans="1:4">
      <c r="A55" s="230" t="s">
        <v>192</v>
      </c>
      <c r="B55" s="230"/>
      <c r="C55" s="230"/>
      <c r="D55" s="230"/>
    </row>
    <row r="56" spans="1:4" ht="12.75" customHeight="1">
      <c r="A56" s="229" t="s">
        <v>193</v>
      </c>
      <c r="B56" s="229"/>
      <c r="C56" s="229"/>
      <c r="D56" s="229"/>
    </row>
    <row r="57" spans="1:4">
      <c r="A57" s="218" t="s">
        <v>11</v>
      </c>
      <c r="B57" s="218"/>
      <c r="C57" s="218"/>
      <c r="D57" s="218"/>
    </row>
    <row r="58" spans="1:4">
      <c r="A58" s="216" t="s">
        <v>43</v>
      </c>
      <c r="B58" s="216"/>
      <c r="C58" s="216"/>
      <c r="D58" s="216"/>
    </row>
    <row r="59" spans="1:4">
      <c r="A59" s="216" t="s">
        <v>146</v>
      </c>
      <c r="B59" s="216"/>
      <c r="C59" s="216"/>
      <c r="D59" s="216"/>
    </row>
    <row r="60" spans="1:4" ht="25.5" customHeight="1">
      <c r="A60" s="218" t="s">
        <v>53</v>
      </c>
      <c r="B60" s="218"/>
      <c r="C60" s="216"/>
      <c r="D60" s="216"/>
    </row>
    <row r="61" spans="1:4" ht="26.25" customHeight="1">
      <c r="A61" s="219" t="s">
        <v>44</v>
      </c>
      <c r="B61" s="219"/>
      <c r="C61" s="219"/>
      <c r="D61" s="219"/>
    </row>
    <row r="62" spans="1:4">
      <c r="A62" s="219" t="s">
        <v>45</v>
      </c>
      <c r="B62" s="219"/>
      <c r="C62" s="219"/>
      <c r="D62" s="219"/>
    </row>
    <row r="63" spans="1:4" ht="27" customHeight="1">
      <c r="A63" s="219" t="s">
        <v>46</v>
      </c>
      <c r="B63" s="219"/>
      <c r="C63" s="219"/>
      <c r="D63" s="219"/>
    </row>
    <row r="64" spans="1:4" ht="12.75" customHeight="1">
      <c r="A64" s="100" t="s">
        <v>12</v>
      </c>
      <c r="B64" s="100"/>
      <c r="C64" s="107"/>
      <c r="D64" s="107"/>
    </row>
    <row r="65" spans="1:4" ht="25.5" customHeight="1">
      <c r="A65" s="217" t="s">
        <v>94</v>
      </c>
      <c r="B65" s="217"/>
      <c r="C65" s="217"/>
      <c r="D65" s="217"/>
    </row>
    <row r="66" spans="1:4">
      <c r="A66" s="217" t="s">
        <v>95</v>
      </c>
      <c r="B66" s="217"/>
      <c r="C66" s="217"/>
      <c r="D66" s="217"/>
    </row>
    <row r="67" spans="1:4">
      <c r="A67" s="26" t="s">
        <v>151</v>
      </c>
    </row>
    <row r="68" spans="1:4">
      <c r="A68" s="26"/>
    </row>
  </sheetData>
  <mergeCells count="18">
    <mergeCell ref="A7:D7"/>
    <mergeCell ref="A18:D18"/>
    <mergeCell ref="A27:D27"/>
    <mergeCell ref="A56:D56"/>
    <mergeCell ref="A57:D57"/>
    <mergeCell ref="A45:D45"/>
    <mergeCell ref="A49:D49"/>
    <mergeCell ref="A50:D50"/>
    <mergeCell ref="A54:D54"/>
    <mergeCell ref="A55:D55"/>
    <mergeCell ref="A58:D58"/>
    <mergeCell ref="A59:D59"/>
    <mergeCell ref="A66:D66"/>
    <mergeCell ref="A60:D60"/>
    <mergeCell ref="A61:D61"/>
    <mergeCell ref="A62:D62"/>
    <mergeCell ref="A63:D63"/>
    <mergeCell ref="A65:D65"/>
  </mergeCells>
  <pageMargins left="0.56999999999999995" right="0.53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8c - näidis</vt:lpstr>
      <vt:lpstr>Planeerimine 8d</vt:lpstr>
    </vt:vector>
  </TitlesOfParts>
  <Company>Tallinna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</dc:creator>
  <cp:lastModifiedBy>Anneli Sadam</cp:lastModifiedBy>
  <cp:lastPrinted>2020-06-16T07:17:57Z</cp:lastPrinted>
  <dcterms:created xsi:type="dcterms:W3CDTF">2005-06-14T09:13:24Z</dcterms:created>
  <dcterms:modified xsi:type="dcterms:W3CDTF">2022-06-21T07:09:19Z</dcterms:modified>
</cp:coreProperties>
</file>